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J:\HTL-runs\PDU\Metro Vancouver\"/>
    </mc:Choice>
  </mc:AlternateContent>
  <xr:revisionPtr revIDLastSave="0" documentId="13_ncr:1_{2CFBF1FB-2AD6-446A-B9B9-E0093814931C}" xr6:coauthVersionLast="47" xr6:coauthVersionMax="47" xr10:uidLastSave="{00000000-0000-0000-0000-000000000000}"/>
  <bookViews>
    <workbookView xWindow="-113" yWindow="-113" windowWidth="24267" windowHeight="13148" activeTab="2" xr2:uid="{00000000-000D-0000-FFFF-FFFF00000000}"/>
  </bookViews>
  <sheets>
    <sheet name="HE-1 MHTLS 13" sheetId="39" r:id="rId1"/>
    <sheet name=" HE-1 MHTLS 15" sheetId="35" r:id="rId2"/>
    <sheet name="HE-1 MHTLS-16" sheetId="37" r:id="rId3"/>
    <sheet name="Diagram" sheetId="36" r:id="rId4"/>
    <sheet name="Ave LMTD" sheetId="4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40" l="1"/>
  <c r="H9" i="40"/>
  <c r="I8" i="40"/>
  <c r="H8" i="40"/>
  <c r="I7" i="40"/>
  <c r="H7" i="40"/>
  <c r="I6" i="40"/>
  <c r="H6" i="40"/>
  <c r="I5" i="40"/>
  <c r="H5" i="40"/>
  <c r="G9" i="40"/>
  <c r="F9" i="40"/>
  <c r="G8" i="40"/>
  <c r="F8" i="40"/>
  <c r="G7" i="40"/>
  <c r="F7" i="40"/>
  <c r="G6" i="40"/>
  <c r="F6" i="40"/>
  <c r="G5" i="40"/>
  <c r="F5" i="40"/>
  <c r="E9" i="40"/>
  <c r="D9" i="40"/>
  <c r="E8" i="40"/>
  <c r="D8" i="40"/>
  <c r="E7" i="40"/>
  <c r="D7" i="40"/>
  <c r="E6" i="40"/>
  <c r="D6" i="40"/>
  <c r="E5" i="40"/>
  <c r="D5" i="40"/>
  <c r="AR46" i="37"/>
  <c r="AQ46" i="37"/>
  <c r="AR45" i="37"/>
  <c r="AQ45" i="37"/>
  <c r="AR44" i="37"/>
  <c r="AQ44" i="37"/>
  <c r="AR43" i="37"/>
  <c r="AQ43" i="37"/>
  <c r="AR42" i="37"/>
  <c r="AQ42" i="37"/>
  <c r="BY46" i="35"/>
  <c r="BX46" i="35"/>
  <c r="BY45" i="35"/>
  <c r="BX45" i="35"/>
  <c r="BY44" i="35"/>
  <c r="BX44" i="35"/>
  <c r="BY43" i="35"/>
  <c r="BX43" i="35"/>
  <c r="BY42" i="35"/>
  <c r="BX42" i="35"/>
  <c r="S45" i="35"/>
  <c r="S44" i="35"/>
  <c r="X45" i="35"/>
  <c r="X44" i="35"/>
  <c r="AG43" i="35"/>
  <c r="AF43" i="35"/>
  <c r="AG42" i="35"/>
  <c r="BN46" i="35"/>
  <c r="BN45" i="35"/>
  <c r="BQ42" i="35"/>
  <c r="BW8" i="35"/>
  <c r="BU19" i="39"/>
  <c r="BU18" i="39"/>
  <c r="BU17" i="39"/>
  <c r="BU16" i="39"/>
  <c r="BU15" i="39"/>
  <c r="BU14" i="39"/>
  <c r="BU13" i="39"/>
  <c r="BU12" i="39"/>
  <c r="BU11" i="39"/>
  <c r="BU10" i="39"/>
  <c r="BU9" i="39"/>
  <c r="BU8" i="39"/>
  <c r="E7" i="39"/>
  <c r="E41" i="39" s="1"/>
  <c r="Y30" i="39"/>
  <c r="Y25" i="39"/>
  <c r="F6" i="39"/>
  <c r="G6" i="39" s="1"/>
  <c r="H6" i="39" s="1"/>
  <c r="H7" i="39" s="1"/>
  <c r="BQ38" i="39"/>
  <c r="BP38" i="39"/>
  <c r="BO38" i="39"/>
  <c r="BN38" i="39"/>
  <c r="BM38" i="39"/>
  <c r="BL38" i="39"/>
  <c r="BK38" i="39"/>
  <c r="BJ38" i="39"/>
  <c r="BI38" i="39"/>
  <c r="BH38" i="39"/>
  <c r="BG38" i="39"/>
  <c r="BF38" i="39"/>
  <c r="BE38" i="39"/>
  <c r="BD38" i="39"/>
  <c r="BC38" i="39"/>
  <c r="BB38" i="39"/>
  <c r="BA38" i="39"/>
  <c r="AZ38" i="39"/>
  <c r="AY38" i="39"/>
  <c r="AX38" i="39"/>
  <c r="AW38" i="39"/>
  <c r="AV38" i="39"/>
  <c r="AU38" i="39"/>
  <c r="AT38" i="39"/>
  <c r="AS38" i="39"/>
  <c r="AR38" i="39"/>
  <c r="AQ38" i="39"/>
  <c r="AP38" i="39"/>
  <c r="AO38" i="39"/>
  <c r="AN38" i="39"/>
  <c r="AM38" i="39"/>
  <c r="AL38" i="39"/>
  <c r="AK38" i="39"/>
  <c r="AJ38" i="39"/>
  <c r="AI38" i="39"/>
  <c r="AH38" i="39"/>
  <c r="AG38" i="39"/>
  <c r="AF38" i="39"/>
  <c r="AE38" i="39"/>
  <c r="AD38" i="39"/>
  <c r="AC38" i="39"/>
  <c r="AB38" i="39"/>
  <c r="AA38" i="39"/>
  <c r="Z38" i="39"/>
  <c r="Y38" i="39"/>
  <c r="X38" i="39"/>
  <c r="W38" i="39"/>
  <c r="V38" i="39"/>
  <c r="U38" i="39"/>
  <c r="T38" i="39"/>
  <c r="S38" i="39"/>
  <c r="R38" i="39"/>
  <c r="Q38" i="39"/>
  <c r="P38" i="39"/>
  <c r="O38" i="39"/>
  <c r="N38" i="39"/>
  <c r="M38" i="39"/>
  <c r="L38" i="39"/>
  <c r="K38" i="39"/>
  <c r="J38" i="39"/>
  <c r="I38" i="39"/>
  <c r="H38" i="39"/>
  <c r="G38" i="39"/>
  <c r="F38" i="39"/>
  <c r="E38" i="39"/>
  <c r="D38" i="39"/>
  <c r="BQ37" i="39"/>
  <c r="BP37" i="39"/>
  <c r="BO37" i="39"/>
  <c r="BN37" i="39"/>
  <c r="BM37" i="39"/>
  <c r="BL37" i="39"/>
  <c r="BK37" i="39"/>
  <c r="BJ37" i="39"/>
  <c r="BI37" i="39"/>
  <c r="BH37" i="39"/>
  <c r="BG37" i="39"/>
  <c r="BF37" i="39"/>
  <c r="BE37" i="39"/>
  <c r="BD37" i="39"/>
  <c r="BC37" i="39"/>
  <c r="BB37" i="39"/>
  <c r="BA37" i="39"/>
  <c r="AZ37" i="39"/>
  <c r="AY37" i="39"/>
  <c r="AX37" i="39"/>
  <c r="AW37" i="39"/>
  <c r="AV37" i="39"/>
  <c r="AU37" i="39"/>
  <c r="AT37" i="39"/>
  <c r="AS37" i="39"/>
  <c r="AR37" i="39"/>
  <c r="AQ37" i="39"/>
  <c r="AP37" i="39"/>
  <c r="AO37" i="39"/>
  <c r="AN37" i="39"/>
  <c r="AM37" i="39"/>
  <c r="AL37" i="39"/>
  <c r="AK37" i="39"/>
  <c r="AJ37" i="39"/>
  <c r="AI37" i="39"/>
  <c r="AH37" i="39"/>
  <c r="AG37" i="39"/>
  <c r="AF37" i="39"/>
  <c r="AE37" i="39"/>
  <c r="AD37" i="39"/>
  <c r="AC37" i="39"/>
  <c r="AB37" i="39"/>
  <c r="AA37" i="39"/>
  <c r="Z37" i="39"/>
  <c r="Y37" i="39"/>
  <c r="X37" i="39"/>
  <c r="W37" i="39"/>
  <c r="V37" i="39"/>
  <c r="U37" i="39"/>
  <c r="T37" i="39"/>
  <c r="S37" i="39"/>
  <c r="R37" i="39"/>
  <c r="Q37" i="39"/>
  <c r="P37" i="39"/>
  <c r="O37" i="39"/>
  <c r="N37" i="39"/>
  <c r="M37" i="39"/>
  <c r="L37" i="39"/>
  <c r="K37" i="39"/>
  <c r="J37" i="39"/>
  <c r="I37" i="39"/>
  <c r="H37" i="39"/>
  <c r="G37" i="39"/>
  <c r="F37" i="39"/>
  <c r="E37" i="39"/>
  <c r="D37" i="39"/>
  <c r="BQ34" i="39"/>
  <c r="BP34" i="39"/>
  <c r="BO34" i="39"/>
  <c r="BN34" i="39"/>
  <c r="BM34" i="39"/>
  <c r="BL34" i="39"/>
  <c r="BK34" i="39"/>
  <c r="BJ34" i="39"/>
  <c r="BI34" i="39"/>
  <c r="BH34" i="39"/>
  <c r="BG34" i="39"/>
  <c r="BF34" i="39"/>
  <c r="BE34" i="39"/>
  <c r="BD34" i="39"/>
  <c r="BC34" i="39"/>
  <c r="BB34" i="39"/>
  <c r="BA34" i="39"/>
  <c r="AZ34" i="39"/>
  <c r="AY34" i="39"/>
  <c r="AX34" i="39"/>
  <c r="AW34" i="39"/>
  <c r="AV34" i="39"/>
  <c r="AU34" i="39"/>
  <c r="AT34" i="39"/>
  <c r="AS34" i="39"/>
  <c r="AR34" i="39"/>
  <c r="AQ34" i="39"/>
  <c r="AP34" i="39"/>
  <c r="AO34" i="39"/>
  <c r="AN34" i="39"/>
  <c r="AM34" i="39"/>
  <c r="AL34" i="39"/>
  <c r="AK34" i="39"/>
  <c r="AJ34" i="39"/>
  <c r="AI34" i="39"/>
  <c r="AH34" i="39"/>
  <c r="AG34" i="39"/>
  <c r="AF34" i="39"/>
  <c r="AE34" i="39"/>
  <c r="AD34" i="39"/>
  <c r="AC34" i="39"/>
  <c r="AB34" i="39"/>
  <c r="AA34" i="39"/>
  <c r="Z34" i="39"/>
  <c r="Y34" i="39"/>
  <c r="X34" i="39"/>
  <c r="W34" i="39"/>
  <c r="V34" i="39"/>
  <c r="U34" i="39"/>
  <c r="T34" i="39"/>
  <c r="S34" i="39"/>
  <c r="R34" i="39"/>
  <c r="Q34" i="39"/>
  <c r="P34" i="39"/>
  <c r="O34" i="39"/>
  <c r="N34" i="39"/>
  <c r="M34" i="39"/>
  <c r="L34" i="39"/>
  <c r="K34" i="39"/>
  <c r="J34" i="39"/>
  <c r="I34" i="39"/>
  <c r="H34" i="39"/>
  <c r="G34" i="39"/>
  <c r="F34" i="39"/>
  <c r="E34" i="39"/>
  <c r="D34" i="39"/>
  <c r="BQ33" i="39"/>
  <c r="BP33" i="39"/>
  <c r="BO33" i="39"/>
  <c r="BN33" i="39"/>
  <c r="BM33" i="39"/>
  <c r="BL33" i="39"/>
  <c r="BK33" i="39"/>
  <c r="BJ33" i="39"/>
  <c r="BI33" i="39"/>
  <c r="BH33" i="39"/>
  <c r="BG33" i="39"/>
  <c r="BF33" i="39"/>
  <c r="BE33" i="39"/>
  <c r="BD33" i="39"/>
  <c r="BC33" i="39"/>
  <c r="BB33" i="39"/>
  <c r="BA33" i="39"/>
  <c r="AZ33" i="39"/>
  <c r="AY33" i="39"/>
  <c r="AX33" i="39"/>
  <c r="AW33" i="39"/>
  <c r="AV33" i="39"/>
  <c r="AU33" i="39"/>
  <c r="AT33" i="39"/>
  <c r="AS33" i="39"/>
  <c r="AR33" i="39"/>
  <c r="AQ33" i="39"/>
  <c r="AP33" i="39"/>
  <c r="AO33" i="39"/>
  <c r="AN33" i="39"/>
  <c r="AM33" i="39"/>
  <c r="AL33" i="39"/>
  <c r="AK33" i="39"/>
  <c r="AJ33" i="39"/>
  <c r="AI33" i="39"/>
  <c r="AH33" i="39"/>
  <c r="AG33" i="39"/>
  <c r="AF33" i="39"/>
  <c r="AE33" i="39"/>
  <c r="AD33" i="39"/>
  <c r="AC33" i="39"/>
  <c r="AB33" i="39"/>
  <c r="AA33" i="39"/>
  <c r="Z33" i="39"/>
  <c r="Y33" i="39"/>
  <c r="X33" i="39"/>
  <c r="W33" i="39"/>
  <c r="V33" i="39"/>
  <c r="U33" i="39"/>
  <c r="T33" i="39"/>
  <c r="S33" i="39"/>
  <c r="R33" i="39"/>
  <c r="Q33" i="39"/>
  <c r="P33" i="39"/>
  <c r="O33" i="39"/>
  <c r="N33" i="39"/>
  <c r="M33" i="39"/>
  <c r="L33" i="39"/>
  <c r="K33" i="39"/>
  <c r="J33" i="39"/>
  <c r="I33" i="39"/>
  <c r="H33" i="39"/>
  <c r="G33" i="39"/>
  <c r="F33" i="39"/>
  <c r="E33" i="39"/>
  <c r="D33" i="39"/>
  <c r="BQ30" i="39"/>
  <c r="BP30" i="39"/>
  <c r="BO30" i="39"/>
  <c r="BN30" i="39"/>
  <c r="BM30" i="39"/>
  <c r="BL30" i="39"/>
  <c r="BK30" i="39"/>
  <c r="BJ30" i="39"/>
  <c r="BI30" i="39"/>
  <c r="BH30" i="39"/>
  <c r="BG30" i="39"/>
  <c r="BF30" i="39"/>
  <c r="BE30" i="39"/>
  <c r="BD30" i="39"/>
  <c r="BC30" i="39"/>
  <c r="BB30" i="39"/>
  <c r="BA30" i="39"/>
  <c r="AZ30" i="39"/>
  <c r="AY30" i="39"/>
  <c r="AX30" i="39"/>
  <c r="AW30" i="39"/>
  <c r="AV30" i="39"/>
  <c r="AU30" i="39"/>
  <c r="AT30" i="39"/>
  <c r="AS30" i="39"/>
  <c r="AR30" i="39"/>
  <c r="AQ30" i="39"/>
  <c r="AP30" i="39"/>
  <c r="AO30" i="39"/>
  <c r="AN30" i="39"/>
  <c r="AM30" i="39"/>
  <c r="AL30" i="39"/>
  <c r="AK30" i="39"/>
  <c r="AJ30" i="39"/>
  <c r="AI30" i="39"/>
  <c r="AH30" i="39"/>
  <c r="AG30" i="39"/>
  <c r="AF30" i="39"/>
  <c r="AE30" i="39"/>
  <c r="AD30" i="39"/>
  <c r="AC30" i="39"/>
  <c r="AB30" i="39"/>
  <c r="AA30" i="39"/>
  <c r="Z30" i="39"/>
  <c r="X30" i="39"/>
  <c r="W30" i="39"/>
  <c r="V30" i="39"/>
  <c r="U30" i="39"/>
  <c r="T30" i="39"/>
  <c r="S30" i="39"/>
  <c r="R30" i="39"/>
  <c r="Q30" i="39"/>
  <c r="P30" i="39"/>
  <c r="O30" i="39"/>
  <c r="N30" i="39"/>
  <c r="M30" i="39"/>
  <c r="L30" i="39"/>
  <c r="K30" i="39"/>
  <c r="J30" i="39"/>
  <c r="I30" i="39"/>
  <c r="H30" i="39"/>
  <c r="G30" i="39"/>
  <c r="F30" i="39"/>
  <c r="E30" i="39"/>
  <c r="D30" i="39"/>
  <c r="D46" i="39" s="1"/>
  <c r="BQ29" i="39"/>
  <c r="BP29" i="39"/>
  <c r="BO29" i="39"/>
  <c r="BN29" i="39"/>
  <c r="BM29" i="39"/>
  <c r="BL29" i="39"/>
  <c r="BK29" i="39"/>
  <c r="BJ29" i="39"/>
  <c r="BI29" i="39"/>
  <c r="BH29" i="39"/>
  <c r="BG29" i="39"/>
  <c r="BF29" i="39"/>
  <c r="BE29" i="39"/>
  <c r="BD29" i="39"/>
  <c r="BC29" i="39"/>
  <c r="BB29" i="39"/>
  <c r="BA29" i="39"/>
  <c r="AZ29" i="39"/>
  <c r="AY29" i="39"/>
  <c r="AX29" i="39"/>
  <c r="AW29" i="39"/>
  <c r="AV29" i="39"/>
  <c r="AU29" i="39"/>
  <c r="AT29" i="39"/>
  <c r="AS29" i="39"/>
  <c r="AR29" i="39"/>
  <c r="AQ29" i="39"/>
  <c r="AP29" i="39"/>
  <c r="AO29" i="39"/>
  <c r="AN29" i="39"/>
  <c r="AM29" i="39"/>
  <c r="AL29" i="39"/>
  <c r="AK29" i="39"/>
  <c r="AJ29" i="39"/>
  <c r="AI29" i="39"/>
  <c r="AH29" i="39"/>
  <c r="AG29" i="39"/>
  <c r="AF29" i="39"/>
  <c r="AE29" i="39"/>
  <c r="AD29" i="39"/>
  <c r="AC29" i="39"/>
  <c r="AB29" i="39"/>
  <c r="AA29" i="39"/>
  <c r="Z29" i="39"/>
  <c r="Y29" i="39"/>
  <c r="X29" i="39"/>
  <c r="W29" i="39"/>
  <c r="V29" i="39"/>
  <c r="U29" i="39"/>
  <c r="T29" i="39"/>
  <c r="S29" i="39"/>
  <c r="R29" i="39"/>
  <c r="Q29" i="39"/>
  <c r="P29" i="39"/>
  <c r="O29" i="39"/>
  <c r="N29" i="39"/>
  <c r="M29" i="39"/>
  <c r="L29" i="39"/>
  <c r="K29" i="39"/>
  <c r="J29" i="39"/>
  <c r="I29" i="39"/>
  <c r="H29" i="39"/>
  <c r="G29" i="39"/>
  <c r="F29" i="39"/>
  <c r="E29" i="39"/>
  <c r="D29" i="39"/>
  <c r="BQ26" i="39"/>
  <c r="BP26" i="39"/>
  <c r="BO26" i="39"/>
  <c r="BN26" i="39"/>
  <c r="BM26" i="39"/>
  <c r="BL26" i="39"/>
  <c r="BK26" i="39"/>
  <c r="BJ26" i="39"/>
  <c r="BI26" i="39"/>
  <c r="BH26" i="39"/>
  <c r="BG26" i="39"/>
  <c r="BF26" i="39"/>
  <c r="BE26" i="39"/>
  <c r="BD26" i="39"/>
  <c r="BC26" i="39"/>
  <c r="BB26" i="39"/>
  <c r="BA26" i="39"/>
  <c r="AZ26" i="39"/>
  <c r="AY26" i="39"/>
  <c r="AX26" i="39"/>
  <c r="AW26" i="39"/>
  <c r="AV26" i="39"/>
  <c r="AU26" i="39"/>
  <c r="AT26" i="39"/>
  <c r="AS26" i="39"/>
  <c r="AR26" i="39"/>
  <c r="AQ26" i="39"/>
  <c r="AP26" i="39"/>
  <c r="AO26" i="39"/>
  <c r="AN26" i="39"/>
  <c r="AM26" i="39"/>
  <c r="AL26" i="39"/>
  <c r="AK26" i="39"/>
  <c r="AJ26" i="39"/>
  <c r="AI26" i="39"/>
  <c r="AH26" i="39"/>
  <c r="AG26" i="39"/>
  <c r="AF26" i="39"/>
  <c r="AE26" i="39"/>
  <c r="AD26" i="39"/>
  <c r="AC26" i="39"/>
  <c r="AB26" i="39"/>
  <c r="AA26" i="39"/>
  <c r="Z26" i="39"/>
  <c r="Y26" i="39"/>
  <c r="X26" i="39"/>
  <c r="W26" i="39"/>
  <c r="V26" i="39"/>
  <c r="U26" i="39"/>
  <c r="T26" i="39"/>
  <c r="S26" i="39"/>
  <c r="R26" i="39"/>
  <c r="Q26" i="39"/>
  <c r="P26" i="39"/>
  <c r="O26" i="39"/>
  <c r="N26" i="39"/>
  <c r="M26" i="39"/>
  <c r="L26" i="39"/>
  <c r="K26" i="39"/>
  <c r="J26" i="39"/>
  <c r="I26" i="39"/>
  <c r="H26" i="39"/>
  <c r="G26" i="39"/>
  <c r="F26" i="39"/>
  <c r="E26" i="39"/>
  <c r="D26" i="39"/>
  <c r="BQ25" i="39"/>
  <c r="BP25" i="39"/>
  <c r="BO25" i="39"/>
  <c r="BN25" i="39"/>
  <c r="BM25" i="39"/>
  <c r="BL25" i="39"/>
  <c r="BK25" i="39"/>
  <c r="BJ25" i="39"/>
  <c r="BI25" i="39"/>
  <c r="BH25" i="39"/>
  <c r="BG25" i="39"/>
  <c r="BF25" i="39"/>
  <c r="BE25" i="39"/>
  <c r="BD25" i="39"/>
  <c r="BC25" i="39"/>
  <c r="BB25" i="39"/>
  <c r="BA25" i="39"/>
  <c r="AZ25" i="39"/>
  <c r="AY25" i="39"/>
  <c r="AX25" i="39"/>
  <c r="AW25" i="39"/>
  <c r="AV25" i="39"/>
  <c r="AU25" i="39"/>
  <c r="AT25" i="39"/>
  <c r="AS25" i="39"/>
  <c r="AR25" i="39"/>
  <c r="AQ25" i="39"/>
  <c r="AP25" i="39"/>
  <c r="AO25" i="39"/>
  <c r="AN25" i="39"/>
  <c r="AM25" i="39"/>
  <c r="AL25" i="39"/>
  <c r="AK25" i="39"/>
  <c r="AJ25" i="39"/>
  <c r="AI25" i="39"/>
  <c r="AH25" i="39"/>
  <c r="AG25" i="39"/>
  <c r="AF25" i="39"/>
  <c r="AE25" i="39"/>
  <c r="AD25" i="39"/>
  <c r="AC25" i="39"/>
  <c r="AB25" i="39"/>
  <c r="AA25" i="39"/>
  <c r="Z25" i="39"/>
  <c r="X25" i="39"/>
  <c r="W25" i="39"/>
  <c r="V25" i="39"/>
  <c r="U25" i="39"/>
  <c r="T25" i="39"/>
  <c r="S25" i="39"/>
  <c r="R25" i="39"/>
  <c r="Q25" i="39"/>
  <c r="P25" i="39"/>
  <c r="O25" i="39"/>
  <c r="N25" i="39"/>
  <c r="M25" i="39"/>
  <c r="L25" i="39"/>
  <c r="K25" i="39"/>
  <c r="J25" i="39"/>
  <c r="I25" i="39"/>
  <c r="H25" i="39"/>
  <c r="G25" i="39"/>
  <c r="F25" i="39"/>
  <c r="E25" i="39"/>
  <c r="D25" i="39"/>
  <c r="BQ22" i="39"/>
  <c r="BP22" i="39"/>
  <c r="BO22" i="39"/>
  <c r="BN22" i="39"/>
  <c r="BM22" i="39"/>
  <c r="BL22" i="39"/>
  <c r="BK22" i="39"/>
  <c r="BJ22" i="39"/>
  <c r="BI22" i="39"/>
  <c r="BH22" i="39"/>
  <c r="BG22" i="39"/>
  <c r="BF22" i="39"/>
  <c r="BE22" i="39"/>
  <c r="BD22" i="39"/>
  <c r="BC22" i="39"/>
  <c r="BB22" i="39"/>
  <c r="BA22" i="39"/>
  <c r="AZ22" i="39"/>
  <c r="AY22" i="39"/>
  <c r="AX22" i="39"/>
  <c r="AW22" i="39"/>
  <c r="AV22" i="39"/>
  <c r="AU22" i="39"/>
  <c r="AT22" i="39"/>
  <c r="AS22" i="39"/>
  <c r="AR22" i="39"/>
  <c r="AQ22" i="39"/>
  <c r="AP22" i="39"/>
  <c r="AO22" i="39"/>
  <c r="AN22" i="39"/>
  <c r="AM22" i="39"/>
  <c r="AL22" i="39"/>
  <c r="AK22" i="39"/>
  <c r="AJ22" i="39"/>
  <c r="AI22" i="39"/>
  <c r="AH22" i="39"/>
  <c r="AG22" i="39"/>
  <c r="AF22" i="39"/>
  <c r="AE22" i="39"/>
  <c r="AD22" i="39"/>
  <c r="AC22" i="39"/>
  <c r="AB22" i="39"/>
  <c r="AA22" i="39"/>
  <c r="Z22" i="39"/>
  <c r="Y22" i="39"/>
  <c r="X22" i="39"/>
  <c r="W22" i="39"/>
  <c r="V22" i="39"/>
  <c r="U22" i="39"/>
  <c r="T22" i="39"/>
  <c r="S22" i="39"/>
  <c r="R22" i="39"/>
  <c r="Q22" i="39"/>
  <c r="P22" i="39"/>
  <c r="O22" i="39"/>
  <c r="N22" i="39"/>
  <c r="M22" i="39"/>
  <c r="L22" i="39"/>
  <c r="K22" i="39"/>
  <c r="J22" i="39"/>
  <c r="I22" i="39"/>
  <c r="H22" i="39"/>
  <c r="G22" i="39"/>
  <c r="F22" i="39"/>
  <c r="E22" i="39"/>
  <c r="D22" i="39"/>
  <c r="BQ21" i="39"/>
  <c r="BP21" i="39"/>
  <c r="BO21" i="39"/>
  <c r="BN21" i="39"/>
  <c r="BM21" i="39"/>
  <c r="BL21" i="39"/>
  <c r="BK21" i="39"/>
  <c r="BJ21" i="39"/>
  <c r="BI21" i="39"/>
  <c r="BH21" i="39"/>
  <c r="BG21" i="39"/>
  <c r="BF21" i="39"/>
  <c r="BE21" i="39"/>
  <c r="BD21" i="39"/>
  <c r="BC21" i="39"/>
  <c r="BB21" i="39"/>
  <c r="BA21" i="39"/>
  <c r="AZ21" i="39"/>
  <c r="AY21" i="39"/>
  <c r="AX21" i="39"/>
  <c r="AW21" i="39"/>
  <c r="AV21" i="39"/>
  <c r="AU21" i="39"/>
  <c r="AT21" i="39"/>
  <c r="AS21" i="39"/>
  <c r="AR21" i="39"/>
  <c r="AQ21" i="39"/>
  <c r="AP21" i="39"/>
  <c r="AO21" i="39"/>
  <c r="AN21" i="39"/>
  <c r="AM21" i="39"/>
  <c r="AL21" i="39"/>
  <c r="AK21" i="39"/>
  <c r="AJ21" i="39"/>
  <c r="AI21" i="39"/>
  <c r="AH21" i="39"/>
  <c r="AG21" i="39"/>
  <c r="AF21" i="39"/>
  <c r="AE21" i="39"/>
  <c r="AD21" i="39"/>
  <c r="AC21" i="39"/>
  <c r="AB21" i="39"/>
  <c r="AA21" i="39"/>
  <c r="Z21" i="39"/>
  <c r="Y21" i="39"/>
  <c r="X21" i="39"/>
  <c r="W21" i="39"/>
  <c r="V21" i="39"/>
  <c r="U21" i="39"/>
  <c r="T21" i="39"/>
  <c r="S21" i="39"/>
  <c r="R21" i="39"/>
  <c r="Q21" i="39"/>
  <c r="P21" i="39"/>
  <c r="O21" i="39"/>
  <c r="N21" i="39"/>
  <c r="M21" i="39"/>
  <c r="L21" i="39"/>
  <c r="K21" i="39"/>
  <c r="J21" i="39"/>
  <c r="I21" i="39"/>
  <c r="H21" i="39"/>
  <c r="G21" i="39"/>
  <c r="F21" i="39"/>
  <c r="E21" i="39"/>
  <c r="D21" i="39"/>
  <c r="BT19" i="39"/>
  <c r="BT18" i="39"/>
  <c r="BT17" i="39"/>
  <c r="BT16" i="39"/>
  <c r="BT15" i="39"/>
  <c r="BT14" i="39"/>
  <c r="BT13" i="39"/>
  <c r="BT12" i="39"/>
  <c r="BT11" i="39"/>
  <c r="BT10" i="39"/>
  <c r="BT9" i="39"/>
  <c r="BT8" i="39"/>
  <c r="D41" i="39"/>
  <c r="G7" i="39" l="1"/>
  <c r="F7" i="39"/>
  <c r="F41" i="39" s="1"/>
  <c r="G41" i="39"/>
  <c r="BU21" i="39"/>
  <c r="G31" i="39"/>
  <c r="G44" i="39" s="1"/>
  <c r="O31" i="39"/>
  <c r="O44" i="39" s="1"/>
  <c r="W31" i="39"/>
  <c r="W44" i="39" s="1"/>
  <c r="AE31" i="39"/>
  <c r="AE44" i="39" s="1"/>
  <c r="AM31" i="39"/>
  <c r="AM44" i="39" s="1"/>
  <c r="AU31" i="39"/>
  <c r="AU44" i="39" s="1"/>
  <c r="BC31" i="39"/>
  <c r="BC44" i="39" s="1"/>
  <c r="BG31" i="39"/>
  <c r="BG44" i="39" s="1"/>
  <c r="I35" i="39"/>
  <c r="I45" i="39" s="1"/>
  <c r="Q35" i="39"/>
  <c r="Q45" i="39" s="1"/>
  <c r="Y35" i="39"/>
  <c r="Y45" i="39" s="1"/>
  <c r="AG35" i="39"/>
  <c r="AG45" i="39" s="1"/>
  <c r="BF27" i="39"/>
  <c r="BF43" i="39" s="1"/>
  <c r="R35" i="39"/>
  <c r="R45" i="39" s="1"/>
  <c r="Z35" i="39"/>
  <c r="Z45" i="39" s="1"/>
  <c r="AD35" i="39"/>
  <c r="AP35" i="39"/>
  <c r="AP45" i="39" s="1"/>
  <c r="AT35" i="39"/>
  <c r="AT45" i="39" s="1"/>
  <c r="AX35" i="39"/>
  <c r="K31" i="39"/>
  <c r="K44" i="39" s="1"/>
  <c r="S31" i="39"/>
  <c r="S44" i="39" s="1"/>
  <c r="AA31" i="39"/>
  <c r="AA44" i="39" s="1"/>
  <c r="AI31" i="39"/>
  <c r="AI44" i="39" s="1"/>
  <c r="AQ31" i="39"/>
  <c r="AQ44" i="39" s="1"/>
  <c r="AY31" i="39"/>
  <c r="AY44" i="39" s="1"/>
  <c r="BK31" i="39"/>
  <c r="BK44" i="39" s="1"/>
  <c r="BO31" i="39"/>
  <c r="BO44" i="39" s="1"/>
  <c r="E35" i="39"/>
  <c r="E45" i="39" s="1"/>
  <c r="M35" i="39"/>
  <c r="M45" i="39" s="1"/>
  <c r="U35" i="39"/>
  <c r="U45" i="39" s="1"/>
  <c r="AC35" i="39"/>
  <c r="AC45" i="39" s="1"/>
  <c r="BE23" i="39"/>
  <c r="BE42" i="39" s="1"/>
  <c r="D27" i="39"/>
  <c r="D43" i="39" s="1"/>
  <c r="H27" i="39"/>
  <c r="H43" i="39" s="1"/>
  <c r="L27" i="39"/>
  <c r="L43" i="39" s="1"/>
  <c r="P27" i="39"/>
  <c r="P43" i="39" s="1"/>
  <c r="T27" i="39"/>
  <c r="T43" i="39" s="1"/>
  <c r="X27" i="39"/>
  <c r="X43" i="39" s="1"/>
  <c r="AB27" i="39"/>
  <c r="AB43" i="39" s="1"/>
  <c r="AF27" i="39"/>
  <c r="AF43" i="39" s="1"/>
  <c r="AJ27" i="39"/>
  <c r="AJ43" i="39" s="1"/>
  <c r="AN27" i="39"/>
  <c r="AN43" i="39" s="1"/>
  <c r="AR27" i="39"/>
  <c r="AR43" i="39" s="1"/>
  <c r="AV27" i="39"/>
  <c r="AV43" i="39" s="1"/>
  <c r="AZ27" i="39"/>
  <c r="AZ43" i="39" s="1"/>
  <c r="BD27" i="39"/>
  <c r="BD43" i="39" s="1"/>
  <c r="BH27" i="39"/>
  <c r="BH43" i="39" s="1"/>
  <c r="BL27" i="39"/>
  <c r="BL43" i="39" s="1"/>
  <c r="BU22" i="39"/>
  <c r="E23" i="39"/>
  <c r="E42" i="39" s="1"/>
  <c r="I23" i="39"/>
  <c r="I42" i="39" s="1"/>
  <c r="M23" i="39"/>
  <c r="M42" i="39" s="1"/>
  <c r="Q23" i="39"/>
  <c r="Q42" i="39" s="1"/>
  <c r="U23" i="39"/>
  <c r="U42" i="39" s="1"/>
  <c r="Y23" i="39"/>
  <c r="Y42" i="39" s="1"/>
  <c r="AC23" i="39"/>
  <c r="AC42" i="39" s="1"/>
  <c r="AG23" i="39"/>
  <c r="AG42" i="39" s="1"/>
  <c r="AK23" i="39"/>
  <c r="AK42" i="39" s="1"/>
  <c r="AO23" i="39"/>
  <c r="AO42" i="39" s="1"/>
  <c r="AS23" i="39"/>
  <c r="AS42" i="39" s="1"/>
  <c r="AW23" i="39"/>
  <c r="AW42" i="39" s="1"/>
  <c r="BA23" i="39"/>
  <c r="BA42" i="39" s="1"/>
  <c r="BQ23" i="39"/>
  <c r="BQ42" i="39" s="1"/>
  <c r="G23" i="39"/>
  <c r="G42" i="39" s="1"/>
  <c r="K23" i="39"/>
  <c r="K42" i="39" s="1"/>
  <c r="O23" i="39"/>
  <c r="O42" i="39" s="1"/>
  <c r="S23" i="39"/>
  <c r="S42" i="39" s="1"/>
  <c r="W23" i="39"/>
  <c r="W42" i="39" s="1"/>
  <c r="AA23" i="39"/>
  <c r="AA42" i="39" s="1"/>
  <c r="AE23" i="39"/>
  <c r="AE42" i="39" s="1"/>
  <c r="AI23" i="39"/>
  <c r="AI42" i="39" s="1"/>
  <c r="AM23" i="39"/>
  <c r="AM42" i="39" s="1"/>
  <c r="AQ23" i="39"/>
  <c r="AQ42" i="39" s="1"/>
  <c r="AU23" i="39"/>
  <c r="AU42" i="39" s="1"/>
  <c r="AY23" i="39"/>
  <c r="AY42" i="39" s="1"/>
  <c r="BC23" i="39"/>
  <c r="BC42" i="39" s="1"/>
  <c r="BG23" i="39"/>
  <c r="BG42" i="39" s="1"/>
  <c r="BK23" i="39"/>
  <c r="BK42" i="39" s="1"/>
  <c r="BO23" i="39"/>
  <c r="BO42" i="39" s="1"/>
  <c r="F27" i="39"/>
  <c r="J27" i="39"/>
  <c r="J43" i="39" s="1"/>
  <c r="R27" i="39"/>
  <c r="R43" i="39" s="1"/>
  <c r="V27" i="39"/>
  <c r="V43" i="39" s="1"/>
  <c r="Z27" i="39"/>
  <c r="Z43" i="39" s="1"/>
  <c r="AH27" i="39"/>
  <c r="AH43" i="39" s="1"/>
  <c r="AL27" i="39"/>
  <c r="AL43" i="39" s="1"/>
  <c r="AP27" i="39"/>
  <c r="AP43" i="39" s="1"/>
  <c r="AX27" i="39"/>
  <c r="AX43" i="39" s="1"/>
  <c r="BB27" i="39"/>
  <c r="BB43" i="39" s="1"/>
  <c r="BN27" i="39"/>
  <c r="BN43" i="39" s="1"/>
  <c r="BH23" i="39"/>
  <c r="BH42" i="39" s="1"/>
  <c r="D31" i="39"/>
  <c r="D44" i="39" s="1"/>
  <c r="H31" i="39"/>
  <c r="H44" i="39" s="1"/>
  <c r="L31" i="39"/>
  <c r="L44" i="39" s="1"/>
  <c r="P31" i="39"/>
  <c r="P44" i="39" s="1"/>
  <c r="T31" i="39"/>
  <c r="T44" i="39" s="1"/>
  <c r="X31" i="39"/>
  <c r="X44" i="39" s="1"/>
  <c r="AB31" i="39"/>
  <c r="AB44" i="39" s="1"/>
  <c r="AF31" i="39"/>
  <c r="AF44" i="39" s="1"/>
  <c r="AJ31" i="39"/>
  <c r="AJ44" i="39" s="1"/>
  <c r="AN31" i="39"/>
  <c r="AN44" i="39" s="1"/>
  <c r="AR31" i="39"/>
  <c r="AR44" i="39" s="1"/>
  <c r="AV31" i="39"/>
  <c r="AV44" i="39" s="1"/>
  <c r="AZ31" i="39"/>
  <c r="AZ44" i="39" s="1"/>
  <c r="BD31" i="39"/>
  <c r="BD44" i="39" s="1"/>
  <c r="BH31" i="39"/>
  <c r="BH44" i="39" s="1"/>
  <c r="BL31" i="39"/>
  <c r="BL44" i="39" s="1"/>
  <c r="BP31" i="39"/>
  <c r="BP44" i="39" s="1"/>
  <c r="F35" i="39"/>
  <c r="F45" i="39" s="1"/>
  <c r="J35" i="39"/>
  <c r="J45" i="39" s="1"/>
  <c r="N35" i="39"/>
  <c r="N45" i="39" s="1"/>
  <c r="V35" i="39"/>
  <c r="V45" i="39" s="1"/>
  <c r="AH35" i="39"/>
  <c r="AH45" i="39" s="1"/>
  <c r="AL35" i="39"/>
  <c r="AL45" i="39" s="1"/>
  <c r="BB35" i="39"/>
  <c r="BB45" i="39" s="1"/>
  <c r="BN35" i="39"/>
  <c r="BN45" i="39" s="1"/>
  <c r="AK35" i="39"/>
  <c r="AK45" i="39" s="1"/>
  <c r="AO35" i="39"/>
  <c r="AO45" i="39" s="1"/>
  <c r="AS35" i="39"/>
  <c r="AS45" i="39" s="1"/>
  <c r="AW35" i="39"/>
  <c r="AW45" i="39" s="1"/>
  <c r="BA35" i="39"/>
  <c r="BA45" i="39" s="1"/>
  <c r="BE35" i="39"/>
  <c r="BE45" i="39" s="1"/>
  <c r="BI35" i="39"/>
  <c r="BI45" i="39" s="1"/>
  <c r="BM35" i="39"/>
  <c r="BM45" i="39" s="1"/>
  <c r="BQ35" i="39"/>
  <c r="Z39" i="39"/>
  <c r="Z46" i="39" s="1"/>
  <c r="AD39" i="39"/>
  <c r="AD46" i="39" s="1"/>
  <c r="AH39" i="39"/>
  <c r="AH46" i="39" s="1"/>
  <c r="AL39" i="39"/>
  <c r="AL46" i="39" s="1"/>
  <c r="AP39" i="39"/>
  <c r="AT39" i="39"/>
  <c r="AX39" i="39"/>
  <c r="AX46" i="39" s="1"/>
  <c r="BB39" i="39"/>
  <c r="BF39" i="39"/>
  <c r="BF46" i="39" s="1"/>
  <c r="BJ39" i="39"/>
  <c r="BJ46" i="39" s="1"/>
  <c r="BN39" i="39"/>
  <c r="BN46" i="39" s="1"/>
  <c r="E27" i="39"/>
  <c r="E43" i="39" s="1"/>
  <c r="M27" i="39"/>
  <c r="M43" i="39" s="1"/>
  <c r="Q27" i="39"/>
  <c r="Q43" i="39" s="1"/>
  <c r="Y27" i="39"/>
  <c r="Y43" i="39" s="1"/>
  <c r="AG27" i="39"/>
  <c r="AG43" i="39" s="1"/>
  <c r="AO27" i="39"/>
  <c r="AO43" i="39" s="1"/>
  <c r="AW27" i="39"/>
  <c r="AW43" i="39" s="1"/>
  <c r="BA27" i="39"/>
  <c r="BA43" i="39" s="1"/>
  <c r="BI27" i="39"/>
  <c r="BI43" i="39" s="1"/>
  <c r="BM27" i="39"/>
  <c r="BM43" i="39" s="1"/>
  <c r="BQ27" i="39"/>
  <c r="BQ43" i="39" s="1"/>
  <c r="I27" i="39"/>
  <c r="I43" i="39" s="1"/>
  <c r="U27" i="39"/>
  <c r="U43" i="39" s="1"/>
  <c r="AC27" i="39"/>
  <c r="AC43" i="39" s="1"/>
  <c r="AK27" i="39"/>
  <c r="AK43" i="39" s="1"/>
  <c r="AS27" i="39"/>
  <c r="AS43" i="39" s="1"/>
  <c r="BE27" i="39"/>
  <c r="BE43" i="39" s="1"/>
  <c r="BI23" i="39"/>
  <c r="BI42" i="39" s="1"/>
  <c r="BM23" i="39"/>
  <c r="BM42" i="39" s="1"/>
  <c r="N27" i="39"/>
  <c r="N43" i="39" s="1"/>
  <c r="AD27" i="39"/>
  <c r="AD43" i="39" s="1"/>
  <c r="AT27" i="39"/>
  <c r="AT43" i="39" s="1"/>
  <c r="BJ27" i="39"/>
  <c r="BJ43" i="39" s="1"/>
  <c r="D23" i="39"/>
  <c r="D42" i="39" s="1"/>
  <c r="H23" i="39"/>
  <c r="H42" i="39" s="1"/>
  <c r="L23" i="39"/>
  <c r="L42" i="39" s="1"/>
  <c r="P23" i="39"/>
  <c r="P42" i="39" s="1"/>
  <c r="T23" i="39"/>
  <c r="T42" i="39" s="1"/>
  <c r="X23" i="39"/>
  <c r="X42" i="39" s="1"/>
  <c r="AB23" i="39"/>
  <c r="AB42" i="39" s="1"/>
  <c r="AF23" i="39"/>
  <c r="AF42" i="39" s="1"/>
  <c r="AJ23" i="39"/>
  <c r="AJ42" i="39" s="1"/>
  <c r="AN23" i="39"/>
  <c r="AN42" i="39" s="1"/>
  <c r="AR23" i="39"/>
  <c r="AR42" i="39" s="1"/>
  <c r="AV23" i="39"/>
  <c r="AV42" i="39" s="1"/>
  <c r="AZ23" i="39"/>
  <c r="AZ42" i="39" s="1"/>
  <c r="BD23" i="39"/>
  <c r="BD42" i="39" s="1"/>
  <c r="BL23" i="39"/>
  <c r="BL42" i="39" s="1"/>
  <c r="BP23" i="39"/>
  <c r="BP42" i="39" s="1"/>
  <c r="F23" i="39"/>
  <c r="F42" i="39" s="1"/>
  <c r="J23" i="39"/>
  <c r="J42" i="39" s="1"/>
  <c r="N23" i="39"/>
  <c r="N42" i="39" s="1"/>
  <c r="R23" i="39"/>
  <c r="R42" i="39" s="1"/>
  <c r="V23" i="39"/>
  <c r="V42" i="39" s="1"/>
  <c r="Z23" i="39"/>
  <c r="Z42" i="39" s="1"/>
  <c r="AD23" i="39"/>
  <c r="AD42" i="39" s="1"/>
  <c r="AH23" i="39"/>
  <c r="AH42" i="39" s="1"/>
  <c r="AL23" i="39"/>
  <c r="AL42" i="39" s="1"/>
  <c r="AP23" i="39"/>
  <c r="AP42" i="39" s="1"/>
  <c r="AT23" i="39"/>
  <c r="AT42" i="39" s="1"/>
  <c r="BP27" i="39"/>
  <c r="BP43" i="39" s="1"/>
  <c r="F31" i="39"/>
  <c r="J31" i="39"/>
  <c r="J44" i="39" s="1"/>
  <c r="N31" i="39"/>
  <c r="N44" i="39" s="1"/>
  <c r="R31" i="39"/>
  <c r="R44" i="39" s="1"/>
  <c r="V31" i="39"/>
  <c r="V44" i="39" s="1"/>
  <c r="Z31" i="39"/>
  <c r="Z44" i="39" s="1"/>
  <c r="AD31" i="39"/>
  <c r="AD44" i="39" s="1"/>
  <c r="AH31" i="39"/>
  <c r="AH44" i="39" s="1"/>
  <c r="AL31" i="39"/>
  <c r="AL44" i="39" s="1"/>
  <c r="AP31" i="39"/>
  <c r="AP44" i="39" s="1"/>
  <c r="AT31" i="39"/>
  <c r="AT44" i="39" s="1"/>
  <c r="AX31" i="39"/>
  <c r="AX44" i="39" s="1"/>
  <c r="BB31" i="39"/>
  <c r="BB44" i="39" s="1"/>
  <c r="BF31" i="39"/>
  <c r="BF44" i="39" s="1"/>
  <c r="BJ31" i="39"/>
  <c r="BJ44" i="39" s="1"/>
  <c r="BN31" i="39"/>
  <c r="BN44" i="39" s="1"/>
  <c r="D35" i="39"/>
  <c r="H35" i="39"/>
  <c r="H45" i="39" s="1"/>
  <c r="L35" i="39"/>
  <c r="P35" i="39"/>
  <c r="P45" i="39" s="1"/>
  <c r="T35" i="39"/>
  <c r="T45" i="39" s="1"/>
  <c r="X35" i="39"/>
  <c r="X45" i="39" s="1"/>
  <c r="AB35" i="39"/>
  <c r="AB45" i="39" s="1"/>
  <c r="AF35" i="39"/>
  <c r="AF45" i="39" s="1"/>
  <c r="AJ35" i="39"/>
  <c r="AJ45" i="39" s="1"/>
  <c r="AN35" i="39"/>
  <c r="AN45" i="39" s="1"/>
  <c r="AR35" i="39"/>
  <c r="AR45" i="39" s="1"/>
  <c r="AV35" i="39"/>
  <c r="AV45" i="39" s="1"/>
  <c r="AZ35" i="39"/>
  <c r="AZ45" i="39" s="1"/>
  <c r="BD35" i="39"/>
  <c r="BD45" i="39" s="1"/>
  <c r="BH35" i="39"/>
  <c r="BH45" i="39" s="1"/>
  <c r="BL35" i="39"/>
  <c r="BL45" i="39" s="1"/>
  <c r="BP35" i="39"/>
  <c r="BP45" i="39" s="1"/>
  <c r="D39" i="39"/>
  <c r="H39" i="39"/>
  <c r="H46" i="39" s="1"/>
  <c r="L39" i="39"/>
  <c r="L46" i="39" s="1"/>
  <c r="P39" i="39"/>
  <c r="P46" i="39" s="1"/>
  <c r="T39" i="39"/>
  <c r="T46" i="39" s="1"/>
  <c r="X39" i="39"/>
  <c r="X46" i="39" s="1"/>
  <c r="AB39" i="39"/>
  <c r="AB46" i="39" s="1"/>
  <c r="AF39" i="39"/>
  <c r="AJ39" i="39"/>
  <c r="AJ46" i="39" s="1"/>
  <c r="AN39" i="39"/>
  <c r="AR39" i="39"/>
  <c r="AV39" i="39"/>
  <c r="AZ39" i="39"/>
  <c r="BD39" i="39"/>
  <c r="BD46" i="39" s="1"/>
  <c r="BH39" i="39"/>
  <c r="BH46" i="39" s="1"/>
  <c r="BL39" i="39"/>
  <c r="BL46" i="39" s="1"/>
  <c r="BP39" i="39"/>
  <c r="BP46" i="39" s="1"/>
  <c r="E39" i="39"/>
  <c r="I39" i="39"/>
  <c r="M39" i="39"/>
  <c r="M46" i="39" s="1"/>
  <c r="Q39" i="39"/>
  <c r="Q46" i="39" s="1"/>
  <c r="U39" i="39"/>
  <c r="U46" i="39" s="1"/>
  <c r="Y39" i="39"/>
  <c r="Y46" i="39" s="1"/>
  <c r="AC39" i="39"/>
  <c r="AG39" i="39"/>
  <c r="AG46" i="39" s="1"/>
  <c r="AK39" i="39"/>
  <c r="AK46" i="39" s="1"/>
  <c r="AO39" i="39"/>
  <c r="AS39" i="39"/>
  <c r="AW39" i="39"/>
  <c r="BA39" i="39"/>
  <c r="BE39" i="39"/>
  <c r="BE46" i="39" s="1"/>
  <c r="BI39" i="39"/>
  <c r="BI46" i="39" s="1"/>
  <c r="BM39" i="39"/>
  <c r="BM46" i="39" s="1"/>
  <c r="BQ39" i="39"/>
  <c r="BQ46" i="39" s="1"/>
  <c r="AX23" i="39"/>
  <c r="AX42" i="39" s="1"/>
  <c r="BB23" i="39"/>
  <c r="BB42" i="39" s="1"/>
  <c r="BF23" i="39"/>
  <c r="BF42" i="39" s="1"/>
  <c r="BJ23" i="39"/>
  <c r="BJ42" i="39" s="1"/>
  <c r="BN23" i="39"/>
  <c r="BN42" i="39" s="1"/>
  <c r="G27" i="39"/>
  <c r="G43" i="39" s="1"/>
  <c r="K27" i="39"/>
  <c r="K43" i="39" s="1"/>
  <c r="O27" i="39"/>
  <c r="O43" i="39" s="1"/>
  <c r="S27" i="39"/>
  <c r="S43" i="39" s="1"/>
  <c r="W27" i="39"/>
  <c r="W43" i="39" s="1"/>
  <c r="AA27" i="39"/>
  <c r="AA43" i="39" s="1"/>
  <c r="AE27" i="39"/>
  <c r="AE43" i="39" s="1"/>
  <c r="AI27" i="39"/>
  <c r="AI43" i="39" s="1"/>
  <c r="AM27" i="39"/>
  <c r="AM43" i="39" s="1"/>
  <c r="AQ27" i="39"/>
  <c r="AQ43" i="39" s="1"/>
  <c r="AU27" i="39"/>
  <c r="AU43" i="39" s="1"/>
  <c r="AY27" i="39"/>
  <c r="AY43" i="39" s="1"/>
  <c r="BC27" i="39"/>
  <c r="BC43" i="39" s="1"/>
  <c r="BG27" i="39"/>
  <c r="BG43" i="39" s="1"/>
  <c r="BK27" i="39"/>
  <c r="BK43" i="39" s="1"/>
  <c r="BO27" i="39"/>
  <c r="BO43" i="39" s="1"/>
  <c r="E31" i="39"/>
  <c r="E44" i="39" s="1"/>
  <c r="I31" i="39"/>
  <c r="I44" i="39" s="1"/>
  <c r="M31" i="39"/>
  <c r="M44" i="39" s="1"/>
  <c r="Q31" i="39"/>
  <c r="Q44" i="39" s="1"/>
  <c r="U31" i="39"/>
  <c r="U44" i="39" s="1"/>
  <c r="Y31" i="39"/>
  <c r="Y44" i="39" s="1"/>
  <c r="AC31" i="39"/>
  <c r="AC44" i="39" s="1"/>
  <c r="AG31" i="39"/>
  <c r="AG44" i="39" s="1"/>
  <c r="AK31" i="39"/>
  <c r="AK44" i="39" s="1"/>
  <c r="AO31" i="39"/>
  <c r="AO44" i="39" s="1"/>
  <c r="AS31" i="39"/>
  <c r="AS44" i="39" s="1"/>
  <c r="AW31" i="39"/>
  <c r="AW44" i="39" s="1"/>
  <c r="BA31" i="39"/>
  <c r="BA44" i="39" s="1"/>
  <c r="BE31" i="39"/>
  <c r="BE44" i="39" s="1"/>
  <c r="BI31" i="39"/>
  <c r="BI44" i="39" s="1"/>
  <c r="BM31" i="39"/>
  <c r="BM44" i="39" s="1"/>
  <c r="BQ31" i="39"/>
  <c r="BQ44" i="39" s="1"/>
  <c r="G35" i="39"/>
  <c r="K35" i="39"/>
  <c r="K45" i="39" s="1"/>
  <c r="O35" i="39"/>
  <c r="O45" i="39" s="1"/>
  <c r="S35" i="39"/>
  <c r="S45" i="39" s="1"/>
  <c r="W35" i="39"/>
  <c r="W45" i="39" s="1"/>
  <c r="AA35" i="39"/>
  <c r="AA45" i="39" s="1"/>
  <c r="AE35" i="39"/>
  <c r="AE45" i="39" s="1"/>
  <c r="AI35" i="39"/>
  <c r="AI45" i="39" s="1"/>
  <c r="AM35" i="39"/>
  <c r="AM45" i="39" s="1"/>
  <c r="AQ35" i="39"/>
  <c r="AQ45" i="39" s="1"/>
  <c r="AU35" i="39"/>
  <c r="AU45" i="39" s="1"/>
  <c r="AY35" i="39"/>
  <c r="AY45" i="39" s="1"/>
  <c r="BF35" i="39"/>
  <c r="BJ35" i="39"/>
  <c r="BJ45" i="39" s="1"/>
  <c r="G39" i="39"/>
  <c r="G46" i="39" s="1"/>
  <c r="K39" i="39"/>
  <c r="K46" i="39" s="1"/>
  <c r="O39" i="39"/>
  <c r="O46" i="39" s="1"/>
  <c r="S39" i="39"/>
  <c r="S46" i="39" s="1"/>
  <c r="W39" i="39"/>
  <c r="W46" i="39" s="1"/>
  <c r="AA39" i="39"/>
  <c r="AA46" i="39" s="1"/>
  <c r="AE39" i="39"/>
  <c r="AE46" i="39" s="1"/>
  <c r="AI39" i="39"/>
  <c r="AI46" i="39" s="1"/>
  <c r="AM39" i="39"/>
  <c r="AM46" i="39" s="1"/>
  <c r="AQ39" i="39"/>
  <c r="AU39" i="39"/>
  <c r="AY39" i="39"/>
  <c r="BC39" i="39"/>
  <c r="BG39" i="39"/>
  <c r="BK39" i="39"/>
  <c r="BO39" i="39"/>
  <c r="F39" i="39"/>
  <c r="J39" i="39"/>
  <c r="J46" i="39" s="1"/>
  <c r="N39" i="39"/>
  <c r="R39" i="39"/>
  <c r="R46" i="39" s="1"/>
  <c r="V39" i="39"/>
  <c r="V46" i="39" s="1"/>
  <c r="I6" i="39"/>
  <c r="I7" i="39" s="1"/>
  <c r="H41" i="39"/>
  <c r="BU34" i="39"/>
  <c r="BU29" i="39"/>
  <c r="BU38" i="39"/>
  <c r="BU33" i="39"/>
  <c r="BU37" i="39"/>
  <c r="BU26" i="39"/>
  <c r="BU30" i="39"/>
  <c r="BU25" i="39"/>
  <c r="BC35" i="39"/>
  <c r="BC45" i="39" s="1"/>
  <c r="BG35" i="39"/>
  <c r="BG45" i="39" s="1"/>
  <c r="BK35" i="39"/>
  <c r="BK45" i="39" s="1"/>
  <c r="BO35" i="39"/>
  <c r="BO45" i="39" s="1"/>
  <c r="BW38" i="35"/>
  <c r="BW37" i="35"/>
  <c r="BW33" i="35"/>
  <c r="BW26" i="35"/>
  <c r="BW19" i="35"/>
  <c r="BW18" i="35"/>
  <c r="BW17" i="35"/>
  <c r="BW16" i="35"/>
  <c r="BW15" i="35"/>
  <c r="BW21" i="35" s="1"/>
  <c r="BW14" i="35"/>
  <c r="BW29" i="35" s="1"/>
  <c r="BW13" i="35"/>
  <c r="BW12" i="35"/>
  <c r="BW11" i="35"/>
  <c r="BW9" i="35"/>
  <c r="BV19" i="35"/>
  <c r="BV18" i="35"/>
  <c r="BV17" i="35"/>
  <c r="BV16" i="35"/>
  <c r="BV15" i="35"/>
  <c r="BV14" i="35"/>
  <c r="BV13" i="35"/>
  <c r="BV12" i="35"/>
  <c r="BV11" i="35"/>
  <c r="BV10" i="35"/>
  <c r="BV9" i="35"/>
  <c r="BV8" i="35"/>
  <c r="AP38" i="37"/>
  <c r="AP34" i="37"/>
  <c r="AP35" i="37" s="1"/>
  <c r="AP45" i="37" s="1"/>
  <c r="AP33" i="37"/>
  <c r="AP30" i="37"/>
  <c r="AP31" i="37" s="1"/>
  <c r="AP44" i="37" s="1"/>
  <c r="AP29" i="37"/>
  <c r="AP27" i="37"/>
  <c r="AP43" i="37" s="1"/>
  <c r="AP26" i="37"/>
  <c r="AP25" i="37"/>
  <c r="AP21" i="37"/>
  <c r="AP19" i="37"/>
  <c r="AP18" i="37"/>
  <c r="AP17" i="37"/>
  <c r="AP16" i="37"/>
  <c r="AP15" i="37"/>
  <c r="AP14" i="37"/>
  <c r="AP13" i="37"/>
  <c r="AP12" i="37"/>
  <c r="AP10" i="37"/>
  <c r="AP9" i="37"/>
  <c r="AP22" i="37" s="1"/>
  <c r="AP23" i="37" s="1"/>
  <c r="AP42" i="37" s="1"/>
  <c r="AP8" i="37"/>
  <c r="AP37" i="37" s="1"/>
  <c r="AO19" i="37"/>
  <c r="AO18" i="37"/>
  <c r="AO17" i="37"/>
  <c r="AO16" i="37"/>
  <c r="AO15" i="37"/>
  <c r="AO14" i="37"/>
  <c r="AO13" i="37"/>
  <c r="AO12" i="37"/>
  <c r="AO11" i="37"/>
  <c r="AO10" i="37"/>
  <c r="AO9" i="37"/>
  <c r="AO8" i="37"/>
  <c r="AM46" i="37"/>
  <c r="AL46" i="37"/>
  <c r="AK46" i="37"/>
  <c r="AJ46" i="37"/>
  <c r="AI46" i="37"/>
  <c r="AH46" i="37"/>
  <c r="AG46" i="37"/>
  <c r="AF46" i="37"/>
  <c r="AC46" i="37"/>
  <c r="AB46" i="37"/>
  <c r="Z46" i="37"/>
  <c r="Y46" i="37"/>
  <c r="X46" i="37"/>
  <c r="W46" i="37"/>
  <c r="V46" i="37"/>
  <c r="U46" i="37"/>
  <c r="T46" i="37"/>
  <c r="R46" i="37"/>
  <c r="Q46" i="37"/>
  <c r="P46" i="37"/>
  <c r="N46" i="37"/>
  <c r="M46" i="37"/>
  <c r="L46" i="37"/>
  <c r="J46" i="37"/>
  <c r="H46" i="37"/>
  <c r="F46" i="37"/>
  <c r="AM45" i="37"/>
  <c r="AL45" i="37"/>
  <c r="AK45" i="37"/>
  <c r="AJ45" i="37"/>
  <c r="AI45" i="37"/>
  <c r="AH45" i="37"/>
  <c r="AG45" i="37"/>
  <c r="AF45" i="37"/>
  <c r="AE45" i="37"/>
  <c r="AD45" i="37"/>
  <c r="AC45" i="37"/>
  <c r="AB45" i="37"/>
  <c r="AA45" i="37"/>
  <c r="Z45" i="37"/>
  <c r="Y45" i="37"/>
  <c r="X45" i="37"/>
  <c r="W45" i="37"/>
  <c r="V45" i="37"/>
  <c r="U45" i="37"/>
  <c r="T45" i="37"/>
  <c r="S45" i="37"/>
  <c r="R45" i="37"/>
  <c r="Q45" i="37"/>
  <c r="P45" i="37"/>
  <c r="O45" i="37"/>
  <c r="N45" i="37"/>
  <c r="M45" i="37"/>
  <c r="L45" i="37"/>
  <c r="K45" i="37"/>
  <c r="J45" i="37"/>
  <c r="H45" i="37"/>
  <c r="G45" i="37"/>
  <c r="F45" i="37"/>
  <c r="D45" i="37"/>
  <c r="AM44" i="37"/>
  <c r="AL44" i="37"/>
  <c r="AK44" i="37"/>
  <c r="AJ44" i="37"/>
  <c r="AI44" i="37"/>
  <c r="AH44" i="37"/>
  <c r="AG44" i="37"/>
  <c r="AF44" i="37"/>
  <c r="AE44" i="37"/>
  <c r="AD44" i="37"/>
  <c r="AC44" i="37"/>
  <c r="AB44" i="37"/>
  <c r="AA44" i="37"/>
  <c r="Z44" i="37"/>
  <c r="Y44" i="37"/>
  <c r="X44" i="37"/>
  <c r="W44" i="37"/>
  <c r="V44" i="37"/>
  <c r="U44" i="37"/>
  <c r="T44" i="37"/>
  <c r="S44" i="37"/>
  <c r="R44" i="37"/>
  <c r="Q44" i="37"/>
  <c r="P44" i="37"/>
  <c r="O44" i="37"/>
  <c r="N44" i="37"/>
  <c r="M44" i="37"/>
  <c r="L44" i="37"/>
  <c r="K44" i="37"/>
  <c r="J44" i="37"/>
  <c r="I44" i="37"/>
  <c r="H44" i="37"/>
  <c r="G44" i="37"/>
  <c r="F44" i="37"/>
  <c r="D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D43" i="37"/>
  <c r="AM42" i="37"/>
  <c r="AL42" i="37"/>
  <c r="AK42" i="37"/>
  <c r="AI42" i="37"/>
  <c r="AH42" i="37"/>
  <c r="AG42" i="37"/>
  <c r="AF42" i="37"/>
  <c r="AE42" i="37"/>
  <c r="AD42" i="37"/>
  <c r="AC42" i="37"/>
  <c r="AB42" i="37"/>
  <c r="AA42" i="37"/>
  <c r="Z42" i="37"/>
  <c r="Y42" i="37"/>
  <c r="X42" i="37"/>
  <c r="W42" i="37"/>
  <c r="V42" i="37"/>
  <c r="U42" i="37"/>
  <c r="T42" i="37"/>
  <c r="S42" i="37"/>
  <c r="R42" i="37"/>
  <c r="Q42" i="37"/>
  <c r="P42" i="37"/>
  <c r="O42" i="37"/>
  <c r="N42" i="37"/>
  <c r="M42" i="37"/>
  <c r="L42" i="37"/>
  <c r="K42" i="37"/>
  <c r="J42" i="37"/>
  <c r="I42" i="37"/>
  <c r="H42" i="37"/>
  <c r="G42" i="37"/>
  <c r="F42" i="37"/>
  <c r="D42" i="37"/>
  <c r="AM41" i="37"/>
  <c r="AL41" i="37"/>
  <c r="AK41" i="37"/>
  <c r="AJ41" i="37"/>
  <c r="AI41" i="37"/>
  <c r="AH41" i="37"/>
  <c r="AG41" i="37"/>
  <c r="AF41" i="37"/>
  <c r="AE41" i="37"/>
  <c r="AD41" i="37"/>
  <c r="AC41" i="37"/>
  <c r="AB41" i="37"/>
  <c r="AA41" i="37"/>
  <c r="Z41" i="37"/>
  <c r="Y41" i="37"/>
  <c r="X41" i="37"/>
  <c r="W41" i="37"/>
  <c r="V41" i="37"/>
  <c r="U41" i="37"/>
  <c r="T41" i="37"/>
  <c r="S41" i="37"/>
  <c r="R41" i="37"/>
  <c r="Q41" i="37"/>
  <c r="P41" i="37"/>
  <c r="O41" i="37"/>
  <c r="N41" i="37"/>
  <c r="M41" i="37"/>
  <c r="L41" i="37"/>
  <c r="K41" i="37"/>
  <c r="J41" i="37"/>
  <c r="I41" i="37"/>
  <c r="H41" i="37"/>
  <c r="G41" i="37"/>
  <c r="F41" i="37"/>
  <c r="D41" i="37"/>
  <c r="AM7" i="37"/>
  <c r="AL7" i="37"/>
  <c r="AK7" i="37"/>
  <c r="AJ7" i="37"/>
  <c r="AI7" i="37"/>
  <c r="AH7" i="37"/>
  <c r="AG7" i="37"/>
  <c r="AF7" i="37"/>
  <c r="AE7" i="37"/>
  <c r="AD7" i="37"/>
  <c r="AC7" i="37"/>
  <c r="AB7" i="37"/>
  <c r="AA7" i="37"/>
  <c r="Z7" i="37"/>
  <c r="Y7" i="37"/>
  <c r="X7" i="37"/>
  <c r="W7" i="37"/>
  <c r="V7" i="37"/>
  <c r="U7" i="37"/>
  <c r="T7" i="37"/>
  <c r="S7" i="37"/>
  <c r="R7" i="37"/>
  <c r="Q7" i="37"/>
  <c r="P7" i="37"/>
  <c r="O7" i="37"/>
  <c r="N7" i="37"/>
  <c r="M7" i="37"/>
  <c r="L7" i="37"/>
  <c r="K7" i="37"/>
  <c r="J7" i="37"/>
  <c r="I7" i="37"/>
  <c r="H7" i="37"/>
  <c r="G7" i="37"/>
  <c r="F7" i="37"/>
  <c r="E7" i="37"/>
  <c r="AM38" i="37"/>
  <c r="AL38" i="37"/>
  <c r="AK38" i="37"/>
  <c r="AJ38" i="37"/>
  <c r="AI38" i="37"/>
  <c r="AH38" i="37"/>
  <c r="AG38" i="37"/>
  <c r="AF38" i="37"/>
  <c r="AE38" i="37"/>
  <c r="AD38" i="37"/>
  <c r="AC38" i="37"/>
  <c r="AB38" i="37"/>
  <c r="AA38" i="37"/>
  <c r="Z38" i="37"/>
  <c r="Y38" i="37"/>
  <c r="X38" i="37"/>
  <c r="W38" i="37"/>
  <c r="V38" i="37"/>
  <c r="U38" i="37"/>
  <c r="T38" i="37"/>
  <c r="S38" i="37"/>
  <c r="R38" i="37"/>
  <c r="Q38" i="37"/>
  <c r="P38" i="37"/>
  <c r="O38" i="37"/>
  <c r="N38" i="37"/>
  <c r="M38" i="37"/>
  <c r="L38" i="37"/>
  <c r="K38" i="37"/>
  <c r="J38" i="37"/>
  <c r="I38" i="37"/>
  <c r="H38" i="37"/>
  <c r="G38" i="37"/>
  <c r="F38" i="37"/>
  <c r="E38" i="37"/>
  <c r="D38" i="37"/>
  <c r="AM37" i="37"/>
  <c r="AL37" i="37"/>
  <c r="AK37" i="37"/>
  <c r="AJ37" i="37"/>
  <c r="AI37" i="37"/>
  <c r="AH37" i="37"/>
  <c r="AG37" i="37"/>
  <c r="AF37" i="37"/>
  <c r="AE37" i="37"/>
  <c r="AD37" i="37"/>
  <c r="AC37" i="37"/>
  <c r="AB37" i="37"/>
  <c r="AA37" i="37"/>
  <c r="Z37" i="37"/>
  <c r="Y37" i="37"/>
  <c r="X37" i="37"/>
  <c r="W37" i="37"/>
  <c r="V37" i="37"/>
  <c r="U37" i="37"/>
  <c r="T37" i="37"/>
  <c r="S37" i="37"/>
  <c r="R37" i="37"/>
  <c r="Q37" i="37"/>
  <c r="P37" i="37"/>
  <c r="O37" i="37"/>
  <c r="N37" i="37"/>
  <c r="M37" i="37"/>
  <c r="L37" i="37"/>
  <c r="K37" i="37"/>
  <c r="J37" i="37"/>
  <c r="I37" i="37"/>
  <c r="H37" i="37"/>
  <c r="G37" i="37"/>
  <c r="F37" i="37"/>
  <c r="E37" i="37"/>
  <c r="D37" i="37"/>
  <c r="AC35" i="37"/>
  <c r="AM34" i="37"/>
  <c r="AL34" i="37"/>
  <c r="AK34" i="37"/>
  <c r="AJ34" i="37"/>
  <c r="AI34" i="37"/>
  <c r="AH34" i="37"/>
  <c r="AG34" i="37"/>
  <c r="AF34" i="37"/>
  <c r="AE34" i="37"/>
  <c r="AD34" i="37"/>
  <c r="AC34" i="37"/>
  <c r="AB34" i="37"/>
  <c r="AA34" i="37"/>
  <c r="Z34" i="37"/>
  <c r="Y34" i="37"/>
  <c r="Y35" i="37" s="1"/>
  <c r="X34" i="37"/>
  <c r="W34" i="37"/>
  <c r="V34" i="37"/>
  <c r="U34" i="37"/>
  <c r="T34" i="37"/>
  <c r="S34" i="37"/>
  <c r="R34" i="37"/>
  <c r="Q34" i="37"/>
  <c r="P34" i="37"/>
  <c r="O34" i="37"/>
  <c r="N34" i="37"/>
  <c r="M34" i="37"/>
  <c r="M35" i="37" s="1"/>
  <c r="L34" i="37"/>
  <c r="K34" i="37"/>
  <c r="J34" i="37"/>
  <c r="I34" i="37"/>
  <c r="I35" i="37" s="1"/>
  <c r="I45" i="37" s="1"/>
  <c r="H34" i="37"/>
  <c r="G34" i="37"/>
  <c r="F34" i="37"/>
  <c r="E34" i="37"/>
  <c r="D34" i="37"/>
  <c r="AM33" i="37"/>
  <c r="AL33" i="37"/>
  <c r="AK33" i="37"/>
  <c r="AJ33" i="37"/>
  <c r="AI33" i="37"/>
  <c r="AH33" i="37"/>
  <c r="AG33" i="37"/>
  <c r="AF33" i="37"/>
  <c r="AE33" i="37"/>
  <c r="AD33" i="37"/>
  <c r="AC33" i="37"/>
  <c r="AB33" i="37"/>
  <c r="AA33" i="37"/>
  <c r="Z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B31" i="37"/>
  <c r="AM30" i="37"/>
  <c r="AL30" i="37"/>
  <c r="AK30" i="37"/>
  <c r="AJ30" i="37"/>
  <c r="AI30" i="37"/>
  <c r="AH30" i="37"/>
  <c r="AG30" i="37"/>
  <c r="AF30" i="37"/>
  <c r="AE30" i="37"/>
  <c r="AD30" i="37"/>
  <c r="AC30" i="37"/>
  <c r="AB30" i="37"/>
  <c r="AA30" i="37"/>
  <c r="Z30" i="37"/>
  <c r="Y30" i="37"/>
  <c r="X30" i="37"/>
  <c r="W30" i="37"/>
  <c r="V30" i="37"/>
  <c r="U30" i="37"/>
  <c r="T30" i="37"/>
  <c r="S30" i="37"/>
  <c r="R30" i="37"/>
  <c r="Q30" i="37"/>
  <c r="Q31" i="37" s="1"/>
  <c r="P30" i="37"/>
  <c r="O30" i="37"/>
  <c r="N30" i="37"/>
  <c r="M30" i="37"/>
  <c r="L30" i="37"/>
  <c r="K30" i="37"/>
  <c r="J30" i="37"/>
  <c r="I30" i="37"/>
  <c r="I31" i="37" s="1"/>
  <c r="H30" i="37"/>
  <c r="H31" i="37" s="1"/>
  <c r="G30" i="37"/>
  <c r="F30" i="37"/>
  <c r="E30" i="37"/>
  <c r="D30" i="37"/>
  <c r="AM29" i="37"/>
  <c r="AL29" i="37"/>
  <c r="AK29" i="37"/>
  <c r="AJ29" i="37"/>
  <c r="AI29" i="37"/>
  <c r="AH29" i="37"/>
  <c r="AG29" i="37"/>
  <c r="AF29" i="37"/>
  <c r="AF31" i="37" s="1"/>
  <c r="AE29" i="37"/>
  <c r="AD29" i="37"/>
  <c r="AC29" i="37"/>
  <c r="AB29" i="37"/>
  <c r="AA29" i="37"/>
  <c r="Z29" i="37"/>
  <c r="Y29" i="37"/>
  <c r="X29" i="37"/>
  <c r="W29" i="37"/>
  <c r="V29" i="37"/>
  <c r="U29" i="37"/>
  <c r="T29" i="37"/>
  <c r="T31" i="37" s="1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M27" i="37"/>
  <c r="AM26" i="37"/>
  <c r="AL26" i="37"/>
  <c r="AK26" i="37"/>
  <c r="AJ26" i="37"/>
  <c r="AI26" i="37"/>
  <c r="AH26" i="37"/>
  <c r="AG26" i="37"/>
  <c r="AF26" i="37"/>
  <c r="AE26" i="37"/>
  <c r="AD26" i="37"/>
  <c r="AC26" i="37"/>
  <c r="AB26" i="37"/>
  <c r="AA26" i="37"/>
  <c r="Z26" i="37"/>
  <c r="Y26" i="37"/>
  <c r="X26" i="37"/>
  <c r="W26" i="37"/>
  <c r="W27" i="37" s="1"/>
  <c r="V26" i="37"/>
  <c r="U26" i="37"/>
  <c r="T26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G27" i="37" s="1"/>
  <c r="F26" i="37"/>
  <c r="E26" i="37"/>
  <c r="D26" i="37"/>
  <c r="AM25" i="37"/>
  <c r="AL25" i="37"/>
  <c r="AK25" i="37"/>
  <c r="AJ25" i="37"/>
  <c r="AI25" i="37"/>
  <c r="AI27" i="37" s="1"/>
  <c r="AH25" i="37"/>
  <c r="AG25" i="37"/>
  <c r="AF25" i="37"/>
  <c r="AE25" i="37"/>
  <c r="AD25" i="37"/>
  <c r="AC25" i="37"/>
  <c r="AB25" i="37"/>
  <c r="AA25" i="37"/>
  <c r="AA27" i="37" s="1"/>
  <c r="Z25" i="37"/>
  <c r="Y25" i="37"/>
  <c r="X25" i="37"/>
  <c r="W25" i="37"/>
  <c r="V25" i="37"/>
  <c r="U25" i="37"/>
  <c r="T25" i="37"/>
  <c r="S25" i="37"/>
  <c r="S27" i="37" s="1"/>
  <c r="R25" i="37"/>
  <c r="Q25" i="37"/>
  <c r="P25" i="37"/>
  <c r="O25" i="37"/>
  <c r="N25" i="37"/>
  <c r="M25" i="37"/>
  <c r="L25" i="37"/>
  <c r="K25" i="37"/>
  <c r="K27" i="37" s="1"/>
  <c r="J25" i="37"/>
  <c r="I25" i="37"/>
  <c r="H25" i="37"/>
  <c r="G25" i="37"/>
  <c r="F25" i="37"/>
  <c r="E25" i="37"/>
  <c r="D25" i="37"/>
  <c r="AM22" i="37"/>
  <c r="AL22" i="37"/>
  <c r="AK22" i="37"/>
  <c r="AJ22" i="37"/>
  <c r="AI22" i="37"/>
  <c r="AI23" i="37" s="1"/>
  <c r="AH22" i="37"/>
  <c r="AG22" i="37"/>
  <c r="AF22" i="37"/>
  <c r="AE22" i="37"/>
  <c r="AE23" i="37" s="1"/>
  <c r="AD22" i="37"/>
  <c r="AC22" i="37"/>
  <c r="AB22" i="37"/>
  <c r="AA22" i="37"/>
  <c r="AA23" i="37" s="1"/>
  <c r="Z22" i="37"/>
  <c r="Y22" i="37"/>
  <c r="X22" i="37"/>
  <c r="W22" i="37"/>
  <c r="V22" i="37"/>
  <c r="U22" i="37"/>
  <c r="T22" i="37"/>
  <c r="S22" i="37"/>
  <c r="S23" i="37" s="1"/>
  <c r="R22" i="37"/>
  <c r="Q22" i="37"/>
  <c r="P22" i="37"/>
  <c r="O22" i="37"/>
  <c r="O23" i="37" s="1"/>
  <c r="N22" i="37"/>
  <c r="M22" i="37"/>
  <c r="L22" i="37"/>
  <c r="K22" i="37"/>
  <c r="K23" i="37" s="1"/>
  <c r="J22" i="37"/>
  <c r="I22" i="37"/>
  <c r="H22" i="37"/>
  <c r="G22" i="37"/>
  <c r="F22" i="37"/>
  <c r="E22" i="37"/>
  <c r="D22" i="37"/>
  <c r="AM21" i="37"/>
  <c r="AL21" i="37"/>
  <c r="AK21" i="37"/>
  <c r="AJ21" i="37"/>
  <c r="AI21" i="37"/>
  <c r="AH21" i="37"/>
  <c r="AG21" i="37"/>
  <c r="AF21" i="37"/>
  <c r="AE21" i="37"/>
  <c r="AD21" i="37"/>
  <c r="AD23" i="37" s="1"/>
  <c r="AC21" i="37"/>
  <c r="AB21" i="37"/>
  <c r="AA21" i="37"/>
  <c r="Z21" i="37"/>
  <c r="Z23" i="37" s="1"/>
  <c r="Y21" i="37"/>
  <c r="X21" i="37"/>
  <c r="W21" i="37"/>
  <c r="V21" i="37"/>
  <c r="U21" i="37"/>
  <c r="T21" i="37"/>
  <c r="S21" i="37"/>
  <c r="R21" i="37"/>
  <c r="Q21" i="37"/>
  <c r="P21" i="37"/>
  <c r="O21" i="37"/>
  <c r="N21" i="37"/>
  <c r="M21" i="37"/>
  <c r="L21" i="37"/>
  <c r="K21" i="37"/>
  <c r="J21" i="37"/>
  <c r="I21" i="37"/>
  <c r="H21" i="37"/>
  <c r="G21" i="37"/>
  <c r="F21" i="37"/>
  <c r="E21" i="37"/>
  <c r="D21" i="37"/>
  <c r="AP11" i="37"/>
  <c r="E41" i="37"/>
  <c r="BW42" i="39" l="1"/>
  <c r="BV42" i="39"/>
  <c r="BV44" i="39"/>
  <c r="BW44" i="39"/>
  <c r="BW43" i="39"/>
  <c r="BV43" i="39"/>
  <c r="BV46" i="39"/>
  <c r="BW46" i="39"/>
  <c r="BW45" i="39"/>
  <c r="BV45" i="39"/>
  <c r="AP39" i="37"/>
  <c r="AP46" i="37" s="1"/>
  <c r="BW25" i="35"/>
  <c r="BW27" i="35" s="1"/>
  <c r="BW43" i="35" s="1"/>
  <c r="BW30" i="35"/>
  <c r="BW31" i="35" s="1"/>
  <c r="BW44" i="35" s="1"/>
  <c r="BW34" i="35"/>
  <c r="BW35" i="35" s="1"/>
  <c r="BW45" i="35" s="1"/>
  <c r="BW39" i="35"/>
  <c r="BW46" i="35" s="1"/>
  <c r="BU23" i="39"/>
  <c r="BU42" i="39" s="1"/>
  <c r="BU31" i="39"/>
  <c r="BU44" i="39" s="1"/>
  <c r="BU39" i="39"/>
  <c r="BU46" i="39" s="1"/>
  <c r="I41" i="39"/>
  <c r="J6" i="39"/>
  <c r="J7" i="39" s="1"/>
  <c r="BU27" i="39"/>
  <c r="BU43" i="39" s="1"/>
  <c r="BU35" i="39"/>
  <c r="BU45" i="39" s="1"/>
  <c r="AL23" i="37"/>
  <c r="AH23" i="37"/>
  <c r="V23" i="37"/>
  <c r="R23" i="37"/>
  <c r="N23" i="37"/>
  <c r="J23" i="37"/>
  <c r="F23" i="37"/>
  <c r="N39" i="37"/>
  <c r="R39" i="37"/>
  <c r="D23" i="37"/>
  <c r="P23" i="37"/>
  <c r="AB23" i="37"/>
  <c r="G39" i="37"/>
  <c r="G46" i="37" s="1"/>
  <c r="S39" i="37"/>
  <c r="AE39" i="37"/>
  <c r="O27" i="37"/>
  <c r="AE27" i="37"/>
  <c r="D31" i="37"/>
  <c r="L31" i="37"/>
  <c r="P31" i="37"/>
  <c r="X31" i="37"/>
  <c r="AJ31" i="37"/>
  <c r="AF39" i="37"/>
  <c r="H23" i="37"/>
  <c r="T23" i="37"/>
  <c r="AF23" i="37"/>
  <c r="AJ23" i="37"/>
  <c r="AJ42" i="37" s="1"/>
  <c r="O39" i="37"/>
  <c r="AA39" i="37"/>
  <c r="AI39" i="37"/>
  <c r="D27" i="37"/>
  <c r="H27" i="37"/>
  <c r="L27" i="37"/>
  <c r="P27" i="37"/>
  <c r="T27" i="37"/>
  <c r="X27" i="37"/>
  <c r="AB27" i="37"/>
  <c r="AF27" i="37"/>
  <c r="Y31" i="37"/>
  <c r="AG31" i="37"/>
  <c r="E35" i="37"/>
  <c r="E45" i="37" s="1"/>
  <c r="Q35" i="37"/>
  <c r="U35" i="37"/>
  <c r="AG35" i="37"/>
  <c r="AK35" i="37"/>
  <c r="L23" i="37"/>
  <c r="X23" i="37"/>
  <c r="K39" i="37"/>
  <c r="W39" i="37"/>
  <c r="AM39" i="37"/>
  <c r="G23" i="37"/>
  <c r="W23" i="37"/>
  <c r="AM23" i="37"/>
  <c r="F35" i="37"/>
  <c r="J35" i="37"/>
  <c r="N35" i="37"/>
  <c r="R35" i="37"/>
  <c r="V35" i="37"/>
  <c r="Z35" i="37"/>
  <c r="AD35" i="37"/>
  <c r="AH35" i="37"/>
  <c r="AL35" i="37"/>
  <c r="F39" i="37"/>
  <c r="J39" i="37"/>
  <c r="V39" i="37"/>
  <c r="Z39" i="37"/>
  <c r="G31" i="37"/>
  <c r="K31" i="37"/>
  <c r="O31" i="37"/>
  <c r="S31" i="37"/>
  <c r="W31" i="37"/>
  <c r="AA31" i="37"/>
  <c r="AE31" i="37"/>
  <c r="AI31" i="37"/>
  <c r="AM31" i="37"/>
  <c r="AJ27" i="37"/>
  <c r="E31" i="37"/>
  <c r="E44" i="37" s="1"/>
  <c r="M31" i="37"/>
  <c r="U31" i="37"/>
  <c r="AC31" i="37"/>
  <c r="AK31" i="37"/>
  <c r="E23" i="37"/>
  <c r="E42" i="37" s="1"/>
  <c r="Q23" i="37"/>
  <c r="AG23" i="37"/>
  <c r="M27" i="37"/>
  <c r="AC27" i="37"/>
  <c r="G35" i="37"/>
  <c r="K35" i="37"/>
  <c r="O35" i="37"/>
  <c r="S35" i="37"/>
  <c r="W35" i="37"/>
  <c r="AA35" i="37"/>
  <c r="AE35" i="37"/>
  <c r="AI35" i="37"/>
  <c r="AM35" i="37"/>
  <c r="I23" i="37"/>
  <c r="U23" i="37"/>
  <c r="AC23" i="37"/>
  <c r="E27" i="37"/>
  <c r="E43" i="37" s="1"/>
  <c r="Q27" i="37"/>
  <c r="Y27" i="37"/>
  <c r="AK27" i="37"/>
  <c r="F27" i="37"/>
  <c r="J27" i="37"/>
  <c r="N27" i="37"/>
  <c r="R27" i="37"/>
  <c r="V27" i="37"/>
  <c r="Z27" i="37"/>
  <c r="AD27" i="37"/>
  <c r="AH27" i="37"/>
  <c r="AL27" i="37"/>
  <c r="D35" i="37"/>
  <c r="H35" i="37"/>
  <c r="L35" i="37"/>
  <c r="P35" i="37"/>
  <c r="T35" i="37"/>
  <c r="X35" i="37"/>
  <c r="AB35" i="37"/>
  <c r="AF35" i="37"/>
  <c r="AJ35" i="37"/>
  <c r="D39" i="37"/>
  <c r="H39" i="37"/>
  <c r="L39" i="37"/>
  <c r="P39" i="37"/>
  <c r="T39" i="37"/>
  <c r="X39" i="37"/>
  <c r="AB39" i="37"/>
  <c r="AJ39" i="37"/>
  <c r="M23" i="37"/>
  <c r="Y23" i="37"/>
  <c r="AK23" i="37"/>
  <c r="I27" i="37"/>
  <c r="U27" i="37"/>
  <c r="AG27" i="37"/>
  <c r="F31" i="37"/>
  <c r="J31" i="37"/>
  <c r="N31" i="37"/>
  <c r="R31" i="37"/>
  <c r="V31" i="37"/>
  <c r="Z31" i="37"/>
  <c r="AD31" i="37"/>
  <c r="AH31" i="37"/>
  <c r="AL31" i="37"/>
  <c r="E39" i="37"/>
  <c r="E46" i="37" s="1"/>
  <c r="I39" i="37"/>
  <c r="I46" i="37" s="1"/>
  <c r="M39" i="37"/>
  <c r="Q39" i="37"/>
  <c r="U39" i="37"/>
  <c r="Y39" i="37"/>
  <c r="AC39" i="37"/>
  <c r="AG39" i="37"/>
  <c r="AK39" i="37"/>
  <c r="AD39" i="37"/>
  <c r="AH39" i="37"/>
  <c r="AL39" i="37"/>
  <c r="J41" i="39" l="1"/>
  <c r="K6" i="39"/>
  <c r="K7" i="39" s="1"/>
  <c r="BT41" i="35"/>
  <c r="BS41" i="35"/>
  <c r="BR41" i="35"/>
  <c r="BQ41" i="35"/>
  <c r="BP41" i="35"/>
  <c r="BO41" i="35"/>
  <c r="BN41" i="35"/>
  <c r="BM41" i="35"/>
  <c r="BL41" i="35"/>
  <c r="BK41" i="35"/>
  <c r="BJ41" i="35"/>
  <c r="BI41" i="35"/>
  <c r="BH41" i="35"/>
  <c r="BG41" i="35"/>
  <c r="BF41" i="35"/>
  <c r="BE41" i="35"/>
  <c r="BD41" i="35"/>
  <c r="BC41" i="35"/>
  <c r="BB41" i="35"/>
  <c r="BA41" i="35"/>
  <c r="AZ41" i="35"/>
  <c r="AY41" i="35"/>
  <c r="AX41" i="35"/>
  <c r="AW41" i="35"/>
  <c r="AV41" i="35"/>
  <c r="AU41" i="35"/>
  <c r="AT41" i="35"/>
  <c r="AS41" i="35"/>
  <c r="AR41" i="35"/>
  <c r="AQ41" i="35"/>
  <c r="AP41" i="35"/>
  <c r="AO41" i="35"/>
  <c r="AN41" i="35"/>
  <c r="AM41" i="35"/>
  <c r="AL41" i="35"/>
  <c r="AK41" i="35"/>
  <c r="AJ41" i="35"/>
  <c r="AI41" i="35"/>
  <c r="AH41" i="35"/>
  <c r="AG41" i="35"/>
  <c r="AF41" i="35"/>
  <c r="AE41" i="35"/>
  <c r="AD41" i="35"/>
  <c r="AC41" i="35"/>
  <c r="AB41" i="35"/>
  <c r="AA41" i="35"/>
  <c r="Z41" i="35"/>
  <c r="Y41" i="35"/>
  <c r="X41" i="35"/>
  <c r="W41" i="35"/>
  <c r="V41" i="35"/>
  <c r="U41" i="35"/>
  <c r="T41" i="35"/>
  <c r="S41" i="35"/>
  <c r="R41" i="35"/>
  <c r="Q41" i="35"/>
  <c r="P41" i="35"/>
  <c r="O41" i="35"/>
  <c r="N41" i="35"/>
  <c r="M41" i="35"/>
  <c r="L41" i="35"/>
  <c r="K41" i="35"/>
  <c r="J41" i="35"/>
  <c r="I41" i="35"/>
  <c r="H41" i="35"/>
  <c r="G41" i="35"/>
  <c r="F41" i="35"/>
  <c r="E41" i="35"/>
  <c r="D41" i="35"/>
  <c r="BT38" i="35"/>
  <c r="BS38" i="35"/>
  <c r="BR38" i="35"/>
  <c r="BQ38" i="35"/>
  <c r="BP38" i="35"/>
  <c r="BO38" i="35"/>
  <c r="BN38" i="35"/>
  <c r="BM38" i="35"/>
  <c r="BL38" i="35"/>
  <c r="BK38" i="35"/>
  <c r="BJ38" i="35"/>
  <c r="BI38" i="35"/>
  <c r="BH38" i="35"/>
  <c r="BG38" i="35"/>
  <c r="BF38" i="35"/>
  <c r="BE38" i="35"/>
  <c r="BD38" i="35"/>
  <c r="BC38" i="35"/>
  <c r="BB38" i="35"/>
  <c r="BA38" i="35"/>
  <c r="AZ38" i="35"/>
  <c r="AY38" i="35"/>
  <c r="AX38" i="35"/>
  <c r="AW38" i="35"/>
  <c r="AV38" i="35"/>
  <c r="AU38" i="35"/>
  <c r="AT38" i="35"/>
  <c r="AS38" i="35"/>
  <c r="AR38" i="35"/>
  <c r="AQ38" i="35"/>
  <c r="AP38" i="35"/>
  <c r="AO38" i="35"/>
  <c r="AN38" i="35"/>
  <c r="AM38" i="35"/>
  <c r="AL38" i="35"/>
  <c r="AK38" i="35"/>
  <c r="BT37" i="35"/>
  <c r="BS37" i="35"/>
  <c r="BR37" i="35"/>
  <c r="BQ37" i="35"/>
  <c r="BP37" i="35"/>
  <c r="BO37" i="35"/>
  <c r="BN37" i="35"/>
  <c r="BM37" i="35"/>
  <c r="BL37" i="35"/>
  <c r="BK37" i="35"/>
  <c r="BJ37" i="35"/>
  <c r="BI37" i="35"/>
  <c r="BH37" i="35"/>
  <c r="BG37" i="35"/>
  <c r="BF37" i="35"/>
  <c r="BE37" i="35"/>
  <c r="BD37" i="35"/>
  <c r="BC37" i="35"/>
  <c r="BB37" i="35"/>
  <c r="BA37" i="35"/>
  <c r="AZ37" i="35"/>
  <c r="AY37" i="35"/>
  <c r="AX37" i="35"/>
  <c r="AW37" i="35"/>
  <c r="AV37" i="35"/>
  <c r="AU37" i="35"/>
  <c r="AT37" i="35"/>
  <c r="AS37" i="35"/>
  <c r="AR37" i="35"/>
  <c r="AQ37" i="35"/>
  <c r="AP37" i="35"/>
  <c r="AO37" i="35"/>
  <c r="AN37" i="35"/>
  <c r="AM37" i="35"/>
  <c r="AL37" i="35"/>
  <c r="AK37" i="35"/>
  <c r="BT34" i="35"/>
  <c r="BS34" i="35"/>
  <c r="BR34" i="35"/>
  <c r="BQ34" i="35"/>
  <c r="BP34" i="35"/>
  <c r="BO34" i="35"/>
  <c r="BN34" i="35"/>
  <c r="BM34" i="35"/>
  <c r="BL34" i="35"/>
  <c r="BK34" i="35"/>
  <c r="BJ34" i="35"/>
  <c r="BI34" i="35"/>
  <c r="BH34" i="35"/>
  <c r="BG34" i="35"/>
  <c r="BF34" i="35"/>
  <c r="BE34" i="35"/>
  <c r="BD34" i="35"/>
  <c r="BC34" i="35"/>
  <c r="BB34" i="35"/>
  <c r="BA34" i="35"/>
  <c r="AZ34" i="35"/>
  <c r="AY34" i="35"/>
  <c r="AX34" i="35"/>
  <c r="AW34" i="35"/>
  <c r="AV34" i="35"/>
  <c r="AU34" i="35"/>
  <c r="AT34" i="35"/>
  <c r="AS34" i="35"/>
  <c r="AR34" i="35"/>
  <c r="AQ34" i="35"/>
  <c r="AP34" i="35"/>
  <c r="AO34" i="35"/>
  <c r="AN34" i="35"/>
  <c r="AM34" i="35"/>
  <c r="AL34" i="35"/>
  <c r="AK34" i="35"/>
  <c r="BT33" i="35"/>
  <c r="BS33" i="35"/>
  <c r="BR33" i="35"/>
  <c r="BQ33" i="35"/>
  <c r="BP33" i="35"/>
  <c r="BO33" i="35"/>
  <c r="BN33" i="35"/>
  <c r="BM33" i="35"/>
  <c r="BL33" i="35"/>
  <c r="BK33" i="35"/>
  <c r="BJ33" i="35"/>
  <c r="BI33" i="35"/>
  <c r="BH33" i="35"/>
  <c r="BG33" i="35"/>
  <c r="BF33" i="35"/>
  <c r="BE33" i="35"/>
  <c r="BD33" i="35"/>
  <c r="BC33" i="35"/>
  <c r="BB33" i="35"/>
  <c r="BA33" i="35"/>
  <c r="AZ33" i="35"/>
  <c r="AY33" i="35"/>
  <c r="AX33" i="35"/>
  <c r="AW33" i="35"/>
  <c r="AV33" i="35"/>
  <c r="AU33" i="35"/>
  <c r="AT33" i="35"/>
  <c r="AS33" i="35"/>
  <c r="AR33" i="35"/>
  <c r="AQ33" i="35"/>
  <c r="AP33" i="35"/>
  <c r="AO33" i="35"/>
  <c r="AN33" i="35"/>
  <c r="AM33" i="35"/>
  <c r="AL33" i="35"/>
  <c r="AK33" i="35"/>
  <c r="BT30" i="35"/>
  <c r="BS30" i="35"/>
  <c r="BR30" i="35"/>
  <c r="BQ30" i="35"/>
  <c r="BP30" i="35"/>
  <c r="BO30" i="35"/>
  <c r="BN30" i="35"/>
  <c r="BM30" i="35"/>
  <c r="BL30" i="35"/>
  <c r="BK30" i="35"/>
  <c r="BJ30" i="35"/>
  <c r="BI30" i="35"/>
  <c r="BH30" i="35"/>
  <c r="BG30" i="35"/>
  <c r="BF30" i="35"/>
  <c r="BE30" i="35"/>
  <c r="BD30" i="35"/>
  <c r="BC30" i="35"/>
  <c r="BB30" i="35"/>
  <c r="BA30" i="35"/>
  <c r="AZ30" i="35"/>
  <c r="AY30" i="35"/>
  <c r="AX30" i="35"/>
  <c r="AW30" i="35"/>
  <c r="AV30" i="35"/>
  <c r="AU30" i="35"/>
  <c r="AT30" i="35"/>
  <c r="AS30" i="35"/>
  <c r="AR30" i="35"/>
  <c r="AQ30" i="35"/>
  <c r="AP30" i="35"/>
  <c r="AO30" i="35"/>
  <c r="AN30" i="35"/>
  <c r="AM30" i="35"/>
  <c r="AL30" i="35"/>
  <c r="AK30" i="35"/>
  <c r="BT29" i="35"/>
  <c r="BS29" i="35"/>
  <c r="BR29" i="35"/>
  <c r="BQ29" i="35"/>
  <c r="BP29" i="35"/>
  <c r="BO29" i="35"/>
  <c r="BN29" i="35"/>
  <c r="BM29" i="35"/>
  <c r="BL29" i="35"/>
  <c r="BK29" i="35"/>
  <c r="BJ29" i="35"/>
  <c r="BI29" i="35"/>
  <c r="BH29" i="35"/>
  <c r="BG29" i="35"/>
  <c r="BF29" i="35"/>
  <c r="BE29" i="35"/>
  <c r="BD29" i="35"/>
  <c r="BC29" i="35"/>
  <c r="BB29" i="35"/>
  <c r="BA29" i="35"/>
  <c r="AZ29" i="35"/>
  <c r="AY29" i="35"/>
  <c r="AX29" i="35"/>
  <c r="AW29" i="35"/>
  <c r="AV29" i="35"/>
  <c r="AU29" i="35"/>
  <c r="AT29" i="35"/>
  <c r="AS29" i="35"/>
  <c r="AR29" i="35"/>
  <c r="AQ29" i="35"/>
  <c r="AP29" i="35"/>
  <c r="AO29" i="35"/>
  <c r="AN29" i="35"/>
  <c r="AM29" i="35"/>
  <c r="AL29" i="35"/>
  <c r="AK29" i="35"/>
  <c r="BT26" i="35"/>
  <c r="BS26" i="35"/>
  <c r="BR26" i="35"/>
  <c r="BQ26" i="35"/>
  <c r="BP26" i="35"/>
  <c r="BO26" i="35"/>
  <c r="BN26" i="35"/>
  <c r="BM26" i="35"/>
  <c r="BL26" i="35"/>
  <c r="BK26" i="35"/>
  <c r="BJ26" i="35"/>
  <c r="BI26" i="35"/>
  <c r="BH26" i="35"/>
  <c r="BG26" i="35"/>
  <c r="BF26" i="35"/>
  <c r="BE26" i="35"/>
  <c r="BD26" i="35"/>
  <c r="BC26" i="35"/>
  <c r="BB26" i="35"/>
  <c r="BA26" i="35"/>
  <c r="AZ26" i="35"/>
  <c r="AY26" i="35"/>
  <c r="AX26" i="35"/>
  <c r="AW26" i="35"/>
  <c r="AV26" i="35"/>
  <c r="AU26" i="35"/>
  <c r="AT26" i="35"/>
  <c r="AS26" i="35"/>
  <c r="AR26" i="35"/>
  <c r="AQ26" i="35"/>
  <c r="AP26" i="35"/>
  <c r="AO26" i="35"/>
  <c r="AN26" i="35"/>
  <c r="AM26" i="35"/>
  <c r="AL26" i="35"/>
  <c r="AK26" i="35"/>
  <c r="BT25" i="35"/>
  <c r="BS25" i="35"/>
  <c r="BR25" i="35"/>
  <c r="BQ25" i="35"/>
  <c r="BP25" i="35"/>
  <c r="BO25" i="35"/>
  <c r="BN25" i="35"/>
  <c r="BM25" i="35"/>
  <c r="BL25" i="35"/>
  <c r="BK25" i="35"/>
  <c r="BJ25" i="35"/>
  <c r="BI25" i="35"/>
  <c r="BH25" i="35"/>
  <c r="BG25" i="35"/>
  <c r="BF25" i="35"/>
  <c r="BE25" i="35"/>
  <c r="BD25" i="35"/>
  <c r="BC25" i="35"/>
  <c r="BB25" i="35"/>
  <c r="BA25" i="35"/>
  <c r="AZ25" i="35"/>
  <c r="AY25" i="35"/>
  <c r="AX25" i="35"/>
  <c r="AW25" i="35"/>
  <c r="AV25" i="35"/>
  <c r="AU25" i="35"/>
  <c r="AT25" i="35"/>
  <c r="AS25" i="35"/>
  <c r="AR25" i="35"/>
  <c r="AQ25" i="35"/>
  <c r="AP25" i="35"/>
  <c r="AO25" i="35"/>
  <c r="AN25" i="35"/>
  <c r="AM25" i="35"/>
  <c r="AL25" i="35"/>
  <c r="AK25" i="35"/>
  <c r="BT22" i="35"/>
  <c r="BS22" i="35"/>
  <c r="BR22" i="35"/>
  <c r="BQ22" i="35"/>
  <c r="BP22" i="35"/>
  <c r="BO22" i="35"/>
  <c r="BN22" i="35"/>
  <c r="BM22" i="35"/>
  <c r="BL22" i="35"/>
  <c r="BK22" i="35"/>
  <c r="BJ22" i="35"/>
  <c r="BI22" i="35"/>
  <c r="BH22" i="35"/>
  <c r="BG22" i="35"/>
  <c r="BF22" i="35"/>
  <c r="BE22" i="35"/>
  <c r="BD22" i="35"/>
  <c r="BC22" i="35"/>
  <c r="BB22" i="35"/>
  <c r="BA22" i="35"/>
  <c r="AZ22" i="35"/>
  <c r="AY22" i="35"/>
  <c r="AX22" i="35"/>
  <c r="AW22" i="35"/>
  <c r="AV22" i="35"/>
  <c r="AU22" i="35"/>
  <c r="AT22" i="35"/>
  <c r="AS22" i="35"/>
  <c r="AR22" i="35"/>
  <c r="AQ22" i="35"/>
  <c r="AP22" i="35"/>
  <c r="AO22" i="35"/>
  <c r="AN22" i="35"/>
  <c r="AM22" i="35"/>
  <c r="AL22" i="35"/>
  <c r="AK22" i="35"/>
  <c r="BT21" i="35"/>
  <c r="BS21" i="35"/>
  <c r="BR21" i="35"/>
  <c r="BQ21" i="35"/>
  <c r="BP21" i="35"/>
  <c r="BO21" i="35"/>
  <c r="BN21" i="35"/>
  <c r="BM21" i="35"/>
  <c r="BL21" i="35"/>
  <c r="BK21" i="35"/>
  <c r="BJ21" i="35"/>
  <c r="BI21" i="35"/>
  <c r="BH21" i="35"/>
  <c r="BG21" i="35"/>
  <c r="BF21" i="35"/>
  <c r="BE21" i="35"/>
  <c r="BD21" i="35"/>
  <c r="BC21" i="35"/>
  <c r="BB21" i="35"/>
  <c r="BA21" i="35"/>
  <c r="AZ21" i="35"/>
  <c r="AY21" i="35"/>
  <c r="AX21" i="35"/>
  <c r="AW21" i="35"/>
  <c r="AV21" i="35"/>
  <c r="AU21" i="35"/>
  <c r="AT21" i="35"/>
  <c r="AS21" i="35"/>
  <c r="AR21" i="35"/>
  <c r="AQ21" i="35"/>
  <c r="AP21" i="35"/>
  <c r="AO21" i="35"/>
  <c r="AN21" i="35"/>
  <c r="AM21" i="35"/>
  <c r="AL21" i="35"/>
  <c r="AK21" i="35"/>
  <c r="AI39" i="35"/>
  <c r="AI46" i="35" s="1"/>
  <c r="AE39" i="35"/>
  <c r="AA39" i="35"/>
  <c r="AA46" i="35" s="1"/>
  <c r="AJ38" i="35"/>
  <c r="AJ39" i="35" s="1"/>
  <c r="AJ46" i="35" s="1"/>
  <c r="AI38" i="35"/>
  <c r="AH38" i="35"/>
  <c r="AH39" i="35" s="1"/>
  <c r="AG38" i="35"/>
  <c r="AF38" i="35"/>
  <c r="AF39" i="35" s="1"/>
  <c r="AF46" i="35" s="1"/>
  <c r="AE38" i="35"/>
  <c r="AD38" i="35"/>
  <c r="AD39" i="35" s="1"/>
  <c r="AD46" i="35" s="1"/>
  <c r="AC38" i="35"/>
  <c r="AB38" i="35"/>
  <c r="AB39" i="35" s="1"/>
  <c r="AB46" i="35" s="1"/>
  <c r="AA38" i="35"/>
  <c r="Z38" i="35"/>
  <c r="Z39" i="35" s="1"/>
  <c r="Z46" i="35" s="1"/>
  <c r="Y38" i="35"/>
  <c r="X38" i="35"/>
  <c r="X39" i="35" s="1"/>
  <c r="X46" i="35" s="1"/>
  <c r="AJ37" i="35"/>
  <c r="AI37" i="35"/>
  <c r="AH37" i="35"/>
  <c r="AG37" i="35"/>
  <c r="AG39" i="35" s="1"/>
  <c r="AG46" i="35" s="1"/>
  <c r="AF37" i="35"/>
  <c r="AE37" i="35"/>
  <c r="AD37" i="35"/>
  <c r="AC37" i="35"/>
  <c r="AC39" i="35" s="1"/>
  <c r="AC46" i="35" s="1"/>
  <c r="AB37" i="35"/>
  <c r="AA37" i="35"/>
  <c r="Z37" i="35"/>
  <c r="Y37" i="35"/>
  <c r="Y39" i="35" s="1"/>
  <c r="X37" i="35"/>
  <c r="AA35" i="35"/>
  <c r="AA45" i="35" s="1"/>
  <c r="AJ34" i="35"/>
  <c r="AI34" i="35"/>
  <c r="AI35" i="35" s="1"/>
  <c r="AI45" i="35" s="1"/>
  <c r="AH34" i="35"/>
  <c r="AG34" i="35"/>
  <c r="AG35" i="35" s="1"/>
  <c r="AG45" i="35" s="1"/>
  <c r="AF34" i="35"/>
  <c r="AE34" i="35"/>
  <c r="AE35" i="35" s="1"/>
  <c r="AE45" i="35" s="1"/>
  <c r="AD34" i="35"/>
  <c r="AC34" i="35"/>
  <c r="AC35" i="35" s="1"/>
  <c r="AC45" i="35" s="1"/>
  <c r="AB34" i="35"/>
  <c r="AA34" i="35"/>
  <c r="Z34" i="35"/>
  <c r="Y34" i="35"/>
  <c r="Y35" i="35" s="1"/>
  <c r="Y45" i="35" s="1"/>
  <c r="X34" i="35"/>
  <c r="AJ33" i="35"/>
  <c r="AI33" i="35"/>
  <c r="AH33" i="35"/>
  <c r="AG33" i="35"/>
  <c r="AF33" i="35"/>
  <c r="AE33" i="35"/>
  <c r="AD33" i="35"/>
  <c r="AC33" i="35"/>
  <c r="AB33" i="35"/>
  <c r="AA33" i="35"/>
  <c r="Z33" i="35"/>
  <c r="Y33" i="35"/>
  <c r="X33" i="35"/>
  <c r="AJ30" i="35"/>
  <c r="AI30" i="35"/>
  <c r="AH30" i="35"/>
  <c r="AH31" i="35" s="1"/>
  <c r="AH44" i="35" s="1"/>
  <c r="AG30" i="35"/>
  <c r="AF30" i="35"/>
  <c r="AF31" i="35" s="1"/>
  <c r="AF44" i="35" s="1"/>
  <c r="AE30" i="35"/>
  <c r="AD30" i="35"/>
  <c r="AD31" i="35" s="1"/>
  <c r="AD44" i="35" s="1"/>
  <c r="AC30" i="35"/>
  <c r="AB30" i="35"/>
  <c r="AB31" i="35" s="1"/>
  <c r="AB44" i="35" s="1"/>
  <c r="AA30" i="35"/>
  <c r="Z30" i="35"/>
  <c r="Z31" i="35" s="1"/>
  <c r="Z44" i="35" s="1"/>
  <c r="Y30" i="35"/>
  <c r="X30" i="35"/>
  <c r="X31" i="35" s="1"/>
  <c r="AJ29" i="35"/>
  <c r="AI29" i="35"/>
  <c r="AH29" i="35"/>
  <c r="AG29" i="35"/>
  <c r="AF29" i="35"/>
  <c r="AE29" i="35"/>
  <c r="AD29" i="35"/>
  <c r="AC29" i="35"/>
  <c r="AB29" i="35"/>
  <c r="AA29" i="35"/>
  <c r="Z29" i="35"/>
  <c r="Y29" i="35"/>
  <c r="X29" i="35"/>
  <c r="AJ26" i="35"/>
  <c r="AI26" i="35"/>
  <c r="AH26" i="35"/>
  <c r="AG26" i="35"/>
  <c r="AG27" i="35" s="1"/>
  <c r="AF26" i="35"/>
  <c r="AE26" i="35"/>
  <c r="AE27" i="35" s="1"/>
  <c r="AE43" i="35" s="1"/>
  <c r="AD26" i="35"/>
  <c r="AC26" i="35"/>
  <c r="AC27" i="35" s="1"/>
  <c r="AC43" i="35" s="1"/>
  <c r="AB26" i="35"/>
  <c r="AA26" i="35"/>
  <c r="AA27" i="35" s="1"/>
  <c r="AA43" i="35" s="1"/>
  <c r="Z26" i="35"/>
  <c r="Y26" i="35"/>
  <c r="Y27" i="35" s="1"/>
  <c r="Y43" i="35" s="1"/>
  <c r="X26" i="35"/>
  <c r="AJ25" i="35"/>
  <c r="AI25" i="35"/>
  <c r="AH25" i="35"/>
  <c r="AG25" i="35"/>
  <c r="AF25" i="35"/>
  <c r="AE25" i="35"/>
  <c r="AD25" i="35"/>
  <c r="AC25" i="35"/>
  <c r="AB25" i="35"/>
  <c r="AA25" i="35"/>
  <c r="Z25" i="35"/>
  <c r="Y25" i="35"/>
  <c r="X25" i="35"/>
  <c r="AJ22" i="35"/>
  <c r="AJ23" i="35" s="1"/>
  <c r="AJ42" i="35" s="1"/>
  <c r="AI22" i="35"/>
  <c r="AI23" i="35" s="1"/>
  <c r="AI42" i="35" s="1"/>
  <c r="AH22" i="35"/>
  <c r="AG22" i="35"/>
  <c r="AG23" i="35" s="1"/>
  <c r="AF22" i="35"/>
  <c r="AE22" i="35"/>
  <c r="AE23" i="35" s="1"/>
  <c r="AE42" i="35" s="1"/>
  <c r="AD22" i="35"/>
  <c r="AC22" i="35"/>
  <c r="AC23" i="35" s="1"/>
  <c r="AC42" i="35" s="1"/>
  <c r="AB22" i="35"/>
  <c r="AB23" i="35" s="1"/>
  <c r="AB42" i="35" s="1"/>
  <c r="AA22" i="35"/>
  <c r="AA23" i="35" s="1"/>
  <c r="Z22" i="35"/>
  <c r="Y22" i="35"/>
  <c r="Y23" i="35" s="1"/>
  <c r="Y42" i="35" s="1"/>
  <c r="X22" i="35"/>
  <c r="AJ21" i="35"/>
  <c r="AI21" i="35"/>
  <c r="AH21" i="35"/>
  <c r="AG21" i="35"/>
  <c r="AF21" i="35"/>
  <c r="AF23" i="35" s="1"/>
  <c r="AE21" i="35"/>
  <c r="AD21" i="35"/>
  <c r="AC21" i="35"/>
  <c r="AB21" i="35"/>
  <c r="AA21" i="35"/>
  <c r="Z21" i="35"/>
  <c r="Y21" i="35"/>
  <c r="X21" i="35"/>
  <c r="X23" i="35" s="1"/>
  <c r="X42" i="35" s="1"/>
  <c r="W38" i="35"/>
  <c r="V38" i="35"/>
  <c r="V39" i="35" s="1"/>
  <c r="V46" i="35" s="1"/>
  <c r="U38" i="35"/>
  <c r="T38" i="35"/>
  <c r="S38" i="35"/>
  <c r="R38" i="35"/>
  <c r="R39" i="35" s="1"/>
  <c r="R46" i="35" s="1"/>
  <c r="Q38" i="35"/>
  <c r="P38" i="35"/>
  <c r="O38" i="35"/>
  <c r="N38" i="35"/>
  <c r="N39" i="35" s="1"/>
  <c r="N46" i="35" s="1"/>
  <c r="M38" i="35"/>
  <c r="L38" i="35"/>
  <c r="K38" i="35"/>
  <c r="J38" i="35"/>
  <c r="J39" i="35" s="1"/>
  <c r="J46" i="35" s="1"/>
  <c r="I38" i="35"/>
  <c r="H38" i="35"/>
  <c r="G38" i="35"/>
  <c r="F38" i="35"/>
  <c r="F39" i="35" s="1"/>
  <c r="F46" i="35" s="1"/>
  <c r="W37" i="35"/>
  <c r="V37" i="35"/>
  <c r="U37" i="35"/>
  <c r="T37" i="35"/>
  <c r="T39" i="35" s="1"/>
  <c r="T46" i="35" s="1"/>
  <c r="S37" i="35"/>
  <c r="R37" i="35"/>
  <c r="Q37" i="35"/>
  <c r="P37" i="35"/>
  <c r="P39" i="35" s="1"/>
  <c r="O37" i="35"/>
  <c r="N37" i="35"/>
  <c r="M37" i="35"/>
  <c r="L37" i="35"/>
  <c r="L39" i="35" s="1"/>
  <c r="L46" i="35" s="1"/>
  <c r="K37" i="35"/>
  <c r="J37" i="35"/>
  <c r="I37" i="35"/>
  <c r="H37" i="35"/>
  <c r="H39" i="35" s="1"/>
  <c r="H46" i="35" s="1"/>
  <c r="G37" i="35"/>
  <c r="F37" i="35"/>
  <c r="W34" i="35"/>
  <c r="V34" i="35"/>
  <c r="U34" i="35"/>
  <c r="T34" i="35"/>
  <c r="S34" i="35"/>
  <c r="R34" i="35"/>
  <c r="Q34" i="35"/>
  <c r="P34" i="35"/>
  <c r="O34" i="35"/>
  <c r="N34" i="35"/>
  <c r="M34" i="35"/>
  <c r="M35" i="35" s="1"/>
  <c r="M45" i="35" s="1"/>
  <c r="L34" i="35"/>
  <c r="K34" i="35"/>
  <c r="J34" i="35"/>
  <c r="I34" i="35"/>
  <c r="I35" i="35" s="1"/>
  <c r="I45" i="35" s="1"/>
  <c r="H34" i="35"/>
  <c r="G34" i="35"/>
  <c r="F34" i="35"/>
  <c r="W33" i="35"/>
  <c r="V33" i="35"/>
  <c r="U33" i="35"/>
  <c r="T33" i="35"/>
  <c r="S33" i="35"/>
  <c r="R33" i="35"/>
  <c r="Q33" i="35"/>
  <c r="P33" i="35"/>
  <c r="O33" i="35"/>
  <c r="N33" i="35"/>
  <c r="M33" i="35"/>
  <c r="L33" i="35"/>
  <c r="K33" i="35"/>
  <c r="J33" i="35"/>
  <c r="I33" i="35"/>
  <c r="H33" i="35"/>
  <c r="G33" i="35"/>
  <c r="F33" i="35"/>
  <c r="W30" i="35"/>
  <c r="V30" i="35"/>
  <c r="V31" i="35" s="1"/>
  <c r="V44" i="35" s="1"/>
  <c r="U30" i="35"/>
  <c r="U31" i="35" s="1"/>
  <c r="U44" i="35" s="1"/>
  <c r="T30" i="35"/>
  <c r="S30" i="35"/>
  <c r="R30" i="35"/>
  <c r="R31" i="35" s="1"/>
  <c r="Q30" i="35"/>
  <c r="Q31" i="35" s="1"/>
  <c r="Q44" i="35" s="1"/>
  <c r="P30" i="35"/>
  <c r="O30" i="35"/>
  <c r="N30" i="35"/>
  <c r="N31" i="35" s="1"/>
  <c r="N44" i="35" s="1"/>
  <c r="M30" i="35"/>
  <c r="M31" i="35" s="1"/>
  <c r="M44" i="35" s="1"/>
  <c r="L30" i="35"/>
  <c r="K30" i="35"/>
  <c r="J30" i="35"/>
  <c r="J31" i="35" s="1"/>
  <c r="J44" i="35" s="1"/>
  <c r="I30" i="35"/>
  <c r="I31" i="35" s="1"/>
  <c r="I44" i="35" s="1"/>
  <c r="H30" i="35"/>
  <c r="G30" i="35"/>
  <c r="F30" i="35"/>
  <c r="F31" i="35" s="1"/>
  <c r="F44" i="35" s="1"/>
  <c r="W29" i="35"/>
  <c r="V29" i="35"/>
  <c r="U29" i="35"/>
  <c r="T29" i="35"/>
  <c r="T31" i="35" s="1"/>
  <c r="T44" i="35" s="1"/>
  <c r="S29" i="35"/>
  <c r="R29" i="35"/>
  <c r="Q29" i="35"/>
  <c r="P29" i="35"/>
  <c r="P31" i="35" s="1"/>
  <c r="P44" i="35" s="1"/>
  <c r="O29" i="35"/>
  <c r="N29" i="35"/>
  <c r="M29" i="35"/>
  <c r="L29" i="35"/>
  <c r="L31" i="35" s="1"/>
  <c r="L44" i="35" s="1"/>
  <c r="K29" i="35"/>
  <c r="J29" i="35"/>
  <c r="I29" i="35"/>
  <c r="H29" i="35"/>
  <c r="H31" i="35" s="1"/>
  <c r="H44" i="35" s="1"/>
  <c r="G29" i="35"/>
  <c r="F29" i="35"/>
  <c r="W26" i="35"/>
  <c r="V26" i="35"/>
  <c r="U26" i="35"/>
  <c r="U27" i="35" s="1"/>
  <c r="U43" i="35" s="1"/>
  <c r="T26" i="35"/>
  <c r="S26" i="35"/>
  <c r="R26" i="35"/>
  <c r="Q26" i="35"/>
  <c r="Q27" i="35" s="1"/>
  <c r="Q43" i="35" s="1"/>
  <c r="P26" i="35"/>
  <c r="O26" i="35"/>
  <c r="N26" i="35"/>
  <c r="M26" i="35"/>
  <c r="M27" i="35" s="1"/>
  <c r="M43" i="35" s="1"/>
  <c r="L26" i="35"/>
  <c r="K26" i="35"/>
  <c r="J26" i="35"/>
  <c r="I26" i="35"/>
  <c r="I27" i="35" s="1"/>
  <c r="I43" i="35" s="1"/>
  <c r="H26" i="35"/>
  <c r="G26" i="35"/>
  <c r="F26" i="35"/>
  <c r="W25" i="35"/>
  <c r="W27" i="35" s="1"/>
  <c r="W43" i="35" s="1"/>
  <c r="V25" i="35"/>
  <c r="U25" i="35"/>
  <c r="T25" i="35"/>
  <c r="S25" i="35"/>
  <c r="S27" i="35" s="1"/>
  <c r="S43" i="35" s="1"/>
  <c r="R25" i="35"/>
  <c r="Q25" i="35"/>
  <c r="P25" i="35"/>
  <c r="O25" i="35"/>
  <c r="O27" i="35" s="1"/>
  <c r="O43" i="35" s="1"/>
  <c r="N25" i="35"/>
  <c r="M25" i="35"/>
  <c r="L25" i="35"/>
  <c r="K25" i="35"/>
  <c r="K27" i="35" s="1"/>
  <c r="K43" i="35" s="1"/>
  <c r="J25" i="35"/>
  <c r="I25" i="35"/>
  <c r="H25" i="35"/>
  <c r="G25" i="35"/>
  <c r="G27" i="35" s="1"/>
  <c r="G43" i="35" s="1"/>
  <c r="F25" i="35"/>
  <c r="W22" i="35"/>
  <c r="V22" i="35"/>
  <c r="V23" i="35" s="1"/>
  <c r="U22" i="35"/>
  <c r="T22" i="35"/>
  <c r="S22" i="35"/>
  <c r="R22" i="35"/>
  <c r="R23" i="35" s="1"/>
  <c r="R42" i="35" s="1"/>
  <c r="Q22" i="35"/>
  <c r="P22" i="35"/>
  <c r="O22" i="35"/>
  <c r="N22" i="35"/>
  <c r="N23" i="35" s="1"/>
  <c r="N42" i="35" s="1"/>
  <c r="M22" i="35"/>
  <c r="L22" i="35"/>
  <c r="K22" i="35"/>
  <c r="J22" i="35"/>
  <c r="J23" i="35" s="1"/>
  <c r="J42" i="35" s="1"/>
  <c r="I22" i="35"/>
  <c r="H22" i="35"/>
  <c r="G22" i="35"/>
  <c r="F22" i="35"/>
  <c r="F23" i="35" s="1"/>
  <c r="F42" i="35" s="1"/>
  <c r="W21" i="35"/>
  <c r="V21" i="35"/>
  <c r="U21" i="35"/>
  <c r="T21" i="35"/>
  <c r="T23" i="35" s="1"/>
  <c r="T42" i="35" s="1"/>
  <c r="S21" i="35"/>
  <c r="R21" i="35"/>
  <c r="Q21" i="35"/>
  <c r="P21" i="35"/>
  <c r="P23" i="35" s="1"/>
  <c r="P42" i="35" s="1"/>
  <c r="O21" i="35"/>
  <c r="N21" i="35"/>
  <c r="M21" i="35"/>
  <c r="L21" i="35"/>
  <c r="L23" i="35" s="1"/>
  <c r="L42" i="35" s="1"/>
  <c r="K21" i="35"/>
  <c r="J21" i="35"/>
  <c r="I21" i="35"/>
  <c r="H21" i="35"/>
  <c r="H23" i="35" s="1"/>
  <c r="H42" i="35" s="1"/>
  <c r="G21" i="35"/>
  <c r="F21" i="35"/>
  <c r="E38" i="35"/>
  <c r="E37" i="35"/>
  <c r="E35" i="35"/>
  <c r="E45" i="35" s="1"/>
  <c r="E34" i="35"/>
  <c r="E33" i="35"/>
  <c r="E30" i="35"/>
  <c r="E29" i="35"/>
  <c r="E26" i="35"/>
  <c r="E25" i="35"/>
  <c r="E22" i="35"/>
  <c r="E23" i="35" s="1"/>
  <c r="E42" i="35" s="1"/>
  <c r="E21" i="35"/>
  <c r="D37" i="35"/>
  <c r="D38" i="35"/>
  <c r="D33" i="35"/>
  <c r="D34" i="35"/>
  <c r="D29" i="35"/>
  <c r="D30" i="35"/>
  <c r="D25" i="35"/>
  <c r="D26" i="35"/>
  <c r="D22" i="35"/>
  <c r="D21" i="35"/>
  <c r="BT7" i="35"/>
  <c r="BS7" i="35"/>
  <c r="BR7" i="35"/>
  <c r="BQ7" i="35"/>
  <c r="BP7" i="35"/>
  <c r="BO7" i="35"/>
  <c r="BN7" i="35"/>
  <c r="BM7" i="35"/>
  <c r="BL7" i="35"/>
  <c r="BK7" i="35"/>
  <c r="BJ7" i="35"/>
  <c r="BI7" i="35"/>
  <c r="BH7" i="35"/>
  <c r="BG7" i="35"/>
  <c r="BF7" i="35"/>
  <c r="BE7" i="35"/>
  <c r="BD7" i="35"/>
  <c r="BC7" i="35"/>
  <c r="BB7" i="35"/>
  <c r="BA7" i="35"/>
  <c r="AZ7" i="35"/>
  <c r="AY7" i="35"/>
  <c r="AX7" i="35"/>
  <c r="AW7" i="35"/>
  <c r="AV7" i="35"/>
  <c r="AU7" i="35"/>
  <c r="AT7" i="35"/>
  <c r="AS7" i="35"/>
  <c r="AR7" i="35"/>
  <c r="AQ7" i="35"/>
  <c r="AP7" i="35"/>
  <c r="AO7" i="35"/>
  <c r="AN7" i="35"/>
  <c r="AM7" i="35"/>
  <c r="AL7" i="35"/>
  <c r="AK7" i="35"/>
  <c r="AJ7" i="35"/>
  <c r="AI7" i="35"/>
  <c r="AH7" i="35"/>
  <c r="AG7" i="35"/>
  <c r="AF7" i="35"/>
  <c r="AE7" i="35"/>
  <c r="AD7" i="35"/>
  <c r="AC7" i="35"/>
  <c r="AB7" i="35"/>
  <c r="AA7" i="35"/>
  <c r="Z7" i="35"/>
  <c r="Y7" i="35"/>
  <c r="X7" i="35"/>
  <c r="W7" i="35"/>
  <c r="V7" i="35"/>
  <c r="U7" i="35"/>
  <c r="T7" i="35"/>
  <c r="S7" i="35"/>
  <c r="R7" i="35"/>
  <c r="Q7" i="35"/>
  <c r="P7" i="35"/>
  <c r="O7" i="35"/>
  <c r="N7" i="35"/>
  <c r="M7" i="35"/>
  <c r="L7" i="35"/>
  <c r="K7" i="35"/>
  <c r="J7" i="35"/>
  <c r="I7" i="35"/>
  <c r="H7" i="35"/>
  <c r="G7" i="35"/>
  <c r="F7" i="35"/>
  <c r="E7" i="35"/>
  <c r="D7" i="35"/>
  <c r="AJ31" i="35" l="1"/>
  <c r="AJ44" i="35" s="1"/>
  <c r="AI27" i="35"/>
  <c r="AI43" i="35" s="1"/>
  <c r="L6" i="39"/>
  <c r="L7" i="39" s="1"/>
  <c r="K41" i="39"/>
  <c r="E31" i="35"/>
  <c r="E44" i="35" s="1"/>
  <c r="I23" i="35"/>
  <c r="I42" i="35" s="1"/>
  <c r="M23" i="35"/>
  <c r="M42" i="35" s="1"/>
  <c r="U23" i="35"/>
  <c r="U42" i="35" s="1"/>
  <c r="K23" i="35"/>
  <c r="K42" i="35" s="1"/>
  <c r="S23" i="35"/>
  <c r="S42" i="35" s="1"/>
  <c r="G31" i="35"/>
  <c r="G44" i="35" s="1"/>
  <c r="O31" i="35"/>
  <c r="O44" i="35" s="1"/>
  <c r="W31" i="35"/>
  <c r="W44" i="35" s="1"/>
  <c r="K35" i="35"/>
  <c r="K45" i="35" s="1"/>
  <c r="AM23" i="35"/>
  <c r="AM42" i="35" s="1"/>
  <c r="AQ23" i="35"/>
  <c r="AQ42" i="35" s="1"/>
  <c r="AU23" i="35"/>
  <c r="AU42" i="35" s="1"/>
  <c r="AY23" i="35"/>
  <c r="AY42" i="35" s="1"/>
  <c r="BC23" i="35"/>
  <c r="BC42" i="35" s="1"/>
  <c r="BG23" i="35"/>
  <c r="BG42" i="35" s="1"/>
  <c r="BK23" i="35"/>
  <c r="BK42" i="35" s="1"/>
  <c r="BO23" i="35"/>
  <c r="BO42" i="35" s="1"/>
  <c r="BS23" i="35"/>
  <c r="BS42" i="35" s="1"/>
  <c r="AM27" i="35"/>
  <c r="AM43" i="35" s="1"/>
  <c r="AQ27" i="35"/>
  <c r="AQ43" i="35" s="1"/>
  <c r="AU27" i="35"/>
  <c r="AU43" i="35" s="1"/>
  <c r="AY27" i="35"/>
  <c r="BC27" i="35"/>
  <c r="BC43" i="35" s="1"/>
  <c r="BG27" i="35"/>
  <c r="BG43" i="35" s="1"/>
  <c r="BK27" i="35"/>
  <c r="BK43" i="35" s="1"/>
  <c r="BO27" i="35"/>
  <c r="BO43" i="35" s="1"/>
  <c r="BS27" i="35"/>
  <c r="BS43" i="35" s="1"/>
  <c r="AM31" i="35"/>
  <c r="AM44" i="35" s="1"/>
  <c r="AQ31" i="35"/>
  <c r="AQ44" i="35" s="1"/>
  <c r="AU31" i="35"/>
  <c r="AU44" i="35" s="1"/>
  <c r="AY31" i="35"/>
  <c r="AY44" i="35" s="1"/>
  <c r="BC31" i="35"/>
  <c r="BC44" i="35" s="1"/>
  <c r="BG31" i="35"/>
  <c r="BG44" i="35" s="1"/>
  <c r="BK31" i="35"/>
  <c r="BK44" i="35" s="1"/>
  <c r="BO31" i="35"/>
  <c r="BO44" i="35" s="1"/>
  <c r="BS31" i="35"/>
  <c r="BS44" i="35" s="1"/>
  <c r="AM35" i="35"/>
  <c r="AM45" i="35" s="1"/>
  <c r="AQ35" i="35"/>
  <c r="AQ45" i="35" s="1"/>
  <c r="AU35" i="35"/>
  <c r="AU45" i="35" s="1"/>
  <c r="AY35" i="35"/>
  <c r="AY45" i="35" s="1"/>
  <c r="BC35" i="35"/>
  <c r="BC45" i="35" s="1"/>
  <c r="BG35" i="35"/>
  <c r="BG45" i="35" s="1"/>
  <c r="BK35" i="35"/>
  <c r="BK45" i="35" s="1"/>
  <c r="BO35" i="35"/>
  <c r="BO45" i="35" s="1"/>
  <c r="BS35" i="35"/>
  <c r="BS45" i="35" s="1"/>
  <c r="AM39" i="35"/>
  <c r="AM46" i="35" s="1"/>
  <c r="AQ39" i="35"/>
  <c r="AQ46" i="35" s="1"/>
  <c r="E39" i="35"/>
  <c r="E46" i="35" s="1"/>
  <c r="Q23" i="35"/>
  <c r="Q42" i="35" s="1"/>
  <c r="G23" i="35"/>
  <c r="G42" i="35" s="1"/>
  <c r="O23" i="35"/>
  <c r="W23" i="35"/>
  <c r="W42" i="35" s="1"/>
  <c r="K31" i="35"/>
  <c r="K44" i="35" s="1"/>
  <c r="S31" i="35"/>
  <c r="G35" i="35"/>
  <c r="G45" i="35" s="1"/>
  <c r="O35" i="35"/>
  <c r="O45" i="35" s="1"/>
  <c r="D35" i="35"/>
  <c r="D45" i="35" s="1"/>
  <c r="E27" i="35"/>
  <c r="E43" i="35" s="1"/>
  <c r="F27" i="35"/>
  <c r="F43" i="35" s="1"/>
  <c r="J27" i="35"/>
  <c r="J43" i="35" s="1"/>
  <c r="N27" i="35"/>
  <c r="N43" i="35" s="1"/>
  <c r="R27" i="35"/>
  <c r="V27" i="35"/>
  <c r="V43" i="35" s="1"/>
  <c r="H27" i="35"/>
  <c r="H43" i="35" s="1"/>
  <c r="L27" i="35"/>
  <c r="L43" i="35" s="1"/>
  <c r="P27" i="35"/>
  <c r="P43" i="35" s="1"/>
  <c r="T27" i="35"/>
  <c r="T43" i="35" s="1"/>
  <c r="F35" i="35"/>
  <c r="F45" i="35" s="1"/>
  <c r="J35" i="35"/>
  <c r="J45" i="35" s="1"/>
  <c r="N35" i="35"/>
  <c r="N45" i="35" s="1"/>
  <c r="R35" i="35"/>
  <c r="R45" i="35" s="1"/>
  <c r="V35" i="35"/>
  <c r="V45" i="35" s="1"/>
  <c r="H35" i="35"/>
  <c r="H45" i="35" s="1"/>
  <c r="L35" i="35"/>
  <c r="L45" i="35" s="1"/>
  <c r="P35" i="35"/>
  <c r="P45" i="35" s="1"/>
  <c r="T35" i="35"/>
  <c r="T45" i="35" s="1"/>
  <c r="S35" i="35"/>
  <c r="W35" i="35"/>
  <c r="W45" i="35" s="1"/>
  <c r="G39" i="35"/>
  <c r="G46" i="35" s="1"/>
  <c r="K39" i="35"/>
  <c r="O39" i="35"/>
  <c r="S39" i="35"/>
  <c r="S46" i="35" s="1"/>
  <c r="W39" i="35"/>
  <c r="W46" i="35" s="1"/>
  <c r="Z23" i="35"/>
  <c r="Z42" i="35" s="1"/>
  <c r="AD23" i="35"/>
  <c r="AD42" i="35" s="1"/>
  <c r="AH23" i="35"/>
  <c r="AH42" i="35" s="1"/>
  <c r="X27" i="35"/>
  <c r="X43" i="35" s="1"/>
  <c r="AB27" i="35"/>
  <c r="AB43" i="35" s="1"/>
  <c r="AF27" i="35"/>
  <c r="AJ27" i="35"/>
  <c r="AJ43" i="35" s="1"/>
  <c r="AA31" i="35"/>
  <c r="AA44" i="35" s="1"/>
  <c r="AE31" i="35"/>
  <c r="AE44" i="35" s="1"/>
  <c r="AI31" i="35"/>
  <c r="AI44" i="35" s="1"/>
  <c r="Z35" i="35"/>
  <c r="Z45" i="35" s="1"/>
  <c r="AD35" i="35"/>
  <c r="AD45" i="35" s="1"/>
  <c r="AH35" i="35"/>
  <c r="AH45" i="35" s="1"/>
  <c r="AN23" i="35"/>
  <c r="AN42" i="35" s="1"/>
  <c r="AR23" i="35"/>
  <c r="AR42" i="35" s="1"/>
  <c r="AV23" i="35"/>
  <c r="AV42" i="35" s="1"/>
  <c r="AZ23" i="35"/>
  <c r="AZ42" i="35" s="1"/>
  <c r="BD23" i="35"/>
  <c r="BD42" i="35" s="1"/>
  <c r="BH23" i="35"/>
  <c r="BH42" i="35" s="1"/>
  <c r="BL23" i="35"/>
  <c r="BL42" i="35" s="1"/>
  <c r="BP23" i="35"/>
  <c r="BT23" i="35"/>
  <c r="BT42" i="35" s="1"/>
  <c r="AN27" i="35"/>
  <c r="AN43" i="35" s="1"/>
  <c r="AR27" i="35"/>
  <c r="AR43" i="35" s="1"/>
  <c r="AV27" i="35"/>
  <c r="AV43" i="35" s="1"/>
  <c r="AZ27" i="35"/>
  <c r="AZ43" i="35" s="1"/>
  <c r="BD27" i="35"/>
  <c r="BD43" i="35" s="1"/>
  <c r="BH27" i="35"/>
  <c r="BH43" i="35" s="1"/>
  <c r="BL27" i="35"/>
  <c r="BL43" i="35" s="1"/>
  <c r="BP27" i="35"/>
  <c r="BT27" i="35"/>
  <c r="BT43" i="35" s="1"/>
  <c r="AN31" i="35"/>
  <c r="AN44" i="35" s="1"/>
  <c r="AR31" i="35"/>
  <c r="AR44" i="35" s="1"/>
  <c r="AV31" i="35"/>
  <c r="AV44" i="35" s="1"/>
  <c r="AZ31" i="35"/>
  <c r="AZ44" i="35" s="1"/>
  <c r="BD31" i="35"/>
  <c r="BD44" i="35" s="1"/>
  <c r="BH31" i="35"/>
  <c r="BH44" i="35" s="1"/>
  <c r="BL31" i="35"/>
  <c r="BL44" i="35" s="1"/>
  <c r="BP31" i="35"/>
  <c r="BT31" i="35"/>
  <c r="BT44" i="35" s="1"/>
  <c r="AN35" i="35"/>
  <c r="AN45" i="35" s="1"/>
  <c r="AR35" i="35"/>
  <c r="AR45" i="35" s="1"/>
  <c r="AV35" i="35"/>
  <c r="AV45" i="35" s="1"/>
  <c r="AZ35" i="35"/>
  <c r="AZ45" i="35" s="1"/>
  <c r="BD35" i="35"/>
  <c r="BD45" i="35" s="1"/>
  <c r="BH35" i="35"/>
  <c r="BH45" i="35" s="1"/>
  <c r="BL35" i="35"/>
  <c r="BL45" i="35" s="1"/>
  <c r="BP35" i="35"/>
  <c r="BT35" i="35"/>
  <c r="BT45" i="35" s="1"/>
  <c r="AN39" i="35"/>
  <c r="AN46" i="35" s="1"/>
  <c r="AR39" i="35"/>
  <c r="AR46" i="35" s="1"/>
  <c r="AK23" i="35"/>
  <c r="AK42" i="35" s="1"/>
  <c r="AO23" i="35"/>
  <c r="AO42" i="35" s="1"/>
  <c r="AS23" i="35"/>
  <c r="AS42" i="35" s="1"/>
  <c r="AW23" i="35"/>
  <c r="AW42" i="35" s="1"/>
  <c r="BA23" i="35"/>
  <c r="BA42" i="35" s="1"/>
  <c r="BE23" i="35"/>
  <c r="BE42" i="35" s="1"/>
  <c r="BI23" i="35"/>
  <c r="BI42" i="35" s="1"/>
  <c r="BM23" i="35"/>
  <c r="BM42" i="35" s="1"/>
  <c r="BQ23" i="35"/>
  <c r="AK27" i="35"/>
  <c r="AK43" i="35" s="1"/>
  <c r="AO27" i="35"/>
  <c r="AO43" i="35" s="1"/>
  <c r="AS27" i="35"/>
  <c r="AS43" i="35" s="1"/>
  <c r="AW27" i="35"/>
  <c r="AW43" i="35" s="1"/>
  <c r="BA27" i="35"/>
  <c r="BA43" i="35" s="1"/>
  <c r="BE27" i="35"/>
  <c r="BE43" i="35" s="1"/>
  <c r="BI27" i="35"/>
  <c r="BI43" i="35" s="1"/>
  <c r="BM27" i="35"/>
  <c r="BM43" i="35" s="1"/>
  <c r="BQ27" i="35"/>
  <c r="BQ43" i="35" s="1"/>
  <c r="AK31" i="35"/>
  <c r="AK44" i="35" s="1"/>
  <c r="AO31" i="35"/>
  <c r="AO44" i="35" s="1"/>
  <c r="AS31" i="35"/>
  <c r="AS44" i="35" s="1"/>
  <c r="AW31" i="35"/>
  <c r="AW44" i="35" s="1"/>
  <c r="BA31" i="35"/>
  <c r="BA44" i="35" s="1"/>
  <c r="BE31" i="35"/>
  <c r="BE44" i="35" s="1"/>
  <c r="BI31" i="35"/>
  <c r="BM31" i="35"/>
  <c r="BM44" i="35" s="1"/>
  <c r="BQ31" i="35"/>
  <c r="BQ44" i="35" s="1"/>
  <c r="AK35" i="35"/>
  <c r="AK45" i="35" s="1"/>
  <c r="AO35" i="35"/>
  <c r="AO45" i="35" s="1"/>
  <c r="AS35" i="35"/>
  <c r="AS45" i="35" s="1"/>
  <c r="AW35" i="35"/>
  <c r="AW45" i="35" s="1"/>
  <c r="BA35" i="35"/>
  <c r="BA45" i="35" s="1"/>
  <c r="BE35" i="35"/>
  <c r="BE45" i="35" s="1"/>
  <c r="BI35" i="35"/>
  <c r="BM35" i="35"/>
  <c r="BM45" i="35" s="1"/>
  <c r="BQ35" i="35"/>
  <c r="BQ45" i="35" s="1"/>
  <c r="AK39" i="35"/>
  <c r="AO39" i="35"/>
  <c r="AO46" i="35" s="1"/>
  <c r="AS39" i="35"/>
  <c r="AS46" i="35" s="1"/>
  <c r="AW39" i="35"/>
  <c r="AW46" i="35" s="1"/>
  <c r="BA39" i="35"/>
  <c r="BA46" i="35" s="1"/>
  <c r="BE39" i="35"/>
  <c r="BE46" i="35" s="1"/>
  <c r="BI39" i="35"/>
  <c r="BI46" i="35" s="1"/>
  <c r="BM39" i="35"/>
  <c r="BM46" i="35" s="1"/>
  <c r="BQ39" i="35"/>
  <c r="BQ46" i="35" s="1"/>
  <c r="Q35" i="35"/>
  <c r="Q45" i="35" s="1"/>
  <c r="U35" i="35"/>
  <c r="U45" i="35" s="1"/>
  <c r="I39" i="35"/>
  <c r="M39" i="35"/>
  <c r="Q39" i="35"/>
  <c r="Q46" i="35" s="1"/>
  <c r="U39" i="35"/>
  <c r="U46" i="35" s="1"/>
  <c r="Z27" i="35"/>
  <c r="Z43" i="35" s="1"/>
  <c r="AD27" i="35"/>
  <c r="AD43" i="35" s="1"/>
  <c r="AH27" i="35"/>
  <c r="AH43" i="35" s="1"/>
  <c r="Y31" i="35"/>
  <c r="Y44" i="35" s="1"/>
  <c r="AC31" i="35"/>
  <c r="AC44" i="35" s="1"/>
  <c r="AG31" i="35"/>
  <c r="AG44" i="35" s="1"/>
  <c r="X35" i="35"/>
  <c r="AB35" i="35"/>
  <c r="AB45" i="35" s="1"/>
  <c r="AF35" i="35"/>
  <c r="AF45" i="35" s="1"/>
  <c r="AJ35" i="35"/>
  <c r="AJ45" i="35" s="1"/>
  <c r="AL23" i="35"/>
  <c r="AL42" i="35" s="1"/>
  <c r="AP23" i="35"/>
  <c r="AP42" i="35" s="1"/>
  <c r="AT23" i="35"/>
  <c r="AT42" i="35" s="1"/>
  <c r="AX23" i="35"/>
  <c r="AX42" i="35" s="1"/>
  <c r="BB23" i="35"/>
  <c r="BB42" i="35" s="1"/>
  <c r="BF23" i="35"/>
  <c r="BJ23" i="35"/>
  <c r="BJ42" i="35" s="1"/>
  <c r="BN23" i="35"/>
  <c r="BN42" i="35" s="1"/>
  <c r="BR23" i="35"/>
  <c r="BR42" i="35" s="1"/>
  <c r="AL27" i="35"/>
  <c r="AL43" i="35" s="1"/>
  <c r="AP27" i="35"/>
  <c r="AP43" i="35" s="1"/>
  <c r="AT27" i="35"/>
  <c r="AT43" i="35" s="1"/>
  <c r="AX27" i="35"/>
  <c r="AX43" i="35" s="1"/>
  <c r="BB27" i="35"/>
  <c r="BB43" i="35" s="1"/>
  <c r="BF27" i="35"/>
  <c r="BF43" i="35" s="1"/>
  <c r="BJ27" i="35"/>
  <c r="BJ43" i="35" s="1"/>
  <c r="BN27" i="35"/>
  <c r="BN43" i="35" s="1"/>
  <c r="BR27" i="35"/>
  <c r="BR43" i="35" s="1"/>
  <c r="AL31" i="35"/>
  <c r="AL44" i="35" s="1"/>
  <c r="AP31" i="35"/>
  <c r="AP44" i="35" s="1"/>
  <c r="AT31" i="35"/>
  <c r="AT44" i="35" s="1"/>
  <c r="AX31" i="35"/>
  <c r="AX44" i="35" s="1"/>
  <c r="BB31" i="35"/>
  <c r="BB44" i="35" s="1"/>
  <c r="BF31" i="35"/>
  <c r="BF44" i="35" s="1"/>
  <c r="BJ31" i="35"/>
  <c r="BJ44" i="35" s="1"/>
  <c r="BN31" i="35"/>
  <c r="BN44" i="35" s="1"/>
  <c r="BR31" i="35"/>
  <c r="BR44" i="35" s="1"/>
  <c r="AL35" i="35"/>
  <c r="AL45" i="35" s="1"/>
  <c r="AP35" i="35"/>
  <c r="AP45" i="35" s="1"/>
  <c r="AT35" i="35"/>
  <c r="AT45" i="35" s="1"/>
  <c r="AX35" i="35"/>
  <c r="AX45" i="35" s="1"/>
  <c r="BB35" i="35"/>
  <c r="BB45" i="35" s="1"/>
  <c r="BF35" i="35"/>
  <c r="BF45" i="35" s="1"/>
  <c r="BJ35" i="35"/>
  <c r="BJ45" i="35" s="1"/>
  <c r="BN35" i="35"/>
  <c r="BR35" i="35"/>
  <c r="BR45" i="35" s="1"/>
  <c r="AL39" i="35"/>
  <c r="AL46" i="35" s="1"/>
  <c r="AP39" i="35"/>
  <c r="AP46" i="35" s="1"/>
  <c r="AT39" i="35"/>
  <c r="AT46" i="35" s="1"/>
  <c r="AX39" i="35"/>
  <c r="AX46" i="35" s="1"/>
  <c r="BB39" i="35"/>
  <c r="BB46" i="35" s="1"/>
  <c r="BF39" i="35"/>
  <c r="BF46" i="35" s="1"/>
  <c r="BJ39" i="35"/>
  <c r="BJ46" i="35" s="1"/>
  <c r="BN39" i="35"/>
  <c r="BR39" i="35"/>
  <c r="BR46" i="35" s="1"/>
  <c r="AU39" i="35"/>
  <c r="AU46" i="35" s="1"/>
  <c r="AY39" i="35"/>
  <c r="AY46" i="35" s="1"/>
  <c r="BC39" i="35"/>
  <c r="BC46" i="35" s="1"/>
  <c r="BG39" i="35"/>
  <c r="BG46" i="35" s="1"/>
  <c r="BK39" i="35"/>
  <c r="BK46" i="35" s="1"/>
  <c r="BO39" i="35"/>
  <c r="BO46" i="35" s="1"/>
  <c r="BS39" i="35"/>
  <c r="BS46" i="35" s="1"/>
  <c r="AV39" i="35"/>
  <c r="AV46" i="35" s="1"/>
  <c r="AZ39" i="35"/>
  <c r="AZ46" i="35" s="1"/>
  <c r="BD39" i="35"/>
  <c r="BD46" i="35" s="1"/>
  <c r="BH39" i="35"/>
  <c r="BH46" i="35" s="1"/>
  <c r="BL39" i="35"/>
  <c r="BL46" i="35" s="1"/>
  <c r="BP39" i="35"/>
  <c r="BT39" i="35"/>
  <c r="BT46" i="35" s="1"/>
  <c r="D39" i="35"/>
  <c r="D31" i="35"/>
  <c r="D44" i="35" s="1"/>
  <c r="D27" i="35"/>
  <c r="D43" i="35" s="1"/>
  <c r="D23" i="35"/>
  <c r="D42" i="35" s="1"/>
  <c r="M6" i="39" l="1"/>
  <c r="M7" i="39" s="1"/>
  <c r="L41" i="39"/>
  <c r="BW10" i="35"/>
  <c r="BW22" i="35" s="1"/>
  <c r="BW23" i="35" s="1"/>
  <c r="BW42" i="35" s="1"/>
  <c r="M41" i="39" l="1"/>
  <c r="N6" i="39"/>
  <c r="N7" i="39" s="1"/>
  <c r="N41" i="39" l="1"/>
  <c r="O6" i="39"/>
  <c r="O7" i="39" s="1"/>
  <c r="P6" i="39" l="1"/>
  <c r="P7" i="39" s="1"/>
  <c r="O41" i="39"/>
  <c r="P41" i="39" l="1"/>
  <c r="Q6" i="39"/>
  <c r="Q7" i="39" s="1"/>
  <c r="Q41" i="39" l="1"/>
  <c r="R6" i="39"/>
  <c r="R7" i="39" s="1"/>
  <c r="R41" i="39" l="1"/>
  <c r="S6" i="39"/>
  <c r="S7" i="39" s="1"/>
  <c r="T6" i="39" l="1"/>
  <c r="T7" i="39" s="1"/>
  <c r="S41" i="39"/>
  <c r="T41" i="39" l="1"/>
  <c r="U6" i="39"/>
  <c r="U7" i="39" s="1"/>
  <c r="V6" i="39" l="1"/>
  <c r="V7" i="39" s="1"/>
  <c r="U41" i="39"/>
  <c r="V41" i="39" l="1"/>
  <c r="W6" i="39"/>
  <c r="W7" i="39" s="1"/>
  <c r="W41" i="39" l="1"/>
  <c r="X6" i="39"/>
  <c r="X7" i="39" s="1"/>
  <c r="Y6" i="39" l="1"/>
  <c r="Y7" i="39" s="1"/>
  <c r="X41" i="39"/>
  <c r="Z6" i="39" l="1"/>
  <c r="Z7" i="39" s="1"/>
  <c r="Y41" i="39"/>
  <c r="AA6" i="39" l="1"/>
  <c r="AA7" i="39" s="1"/>
  <c r="Z41" i="39"/>
  <c r="AB6" i="39" l="1"/>
  <c r="AB7" i="39" s="1"/>
  <c r="AA41" i="39"/>
  <c r="AB41" i="39" l="1"/>
  <c r="AC6" i="39"/>
  <c r="AC7" i="39" s="1"/>
  <c r="AD6" i="39" l="1"/>
  <c r="AD7" i="39" s="1"/>
  <c r="AC41" i="39"/>
  <c r="AD41" i="39" l="1"/>
  <c r="AE6" i="39"/>
  <c r="AE7" i="39" s="1"/>
  <c r="AE41" i="39" l="1"/>
  <c r="AF6" i="39"/>
  <c r="AF7" i="39" s="1"/>
  <c r="AF41" i="39" l="1"/>
  <c r="AG6" i="39"/>
  <c r="AH6" i="39" l="1"/>
  <c r="AG7" i="39"/>
  <c r="AG41" i="39"/>
  <c r="AH7" i="39" l="1"/>
  <c r="AH41" i="39" s="1"/>
  <c r="AI6" i="39"/>
  <c r="AI7" i="39" s="1"/>
  <c r="AI41" i="39" l="1"/>
  <c r="AJ6" i="39"/>
  <c r="AJ7" i="39" s="1"/>
  <c r="AK6" i="39" l="1"/>
  <c r="AK7" i="39" s="1"/>
  <c r="AJ41" i="39"/>
  <c r="AL6" i="39" l="1"/>
  <c r="AL7" i="39" s="1"/>
  <c r="AK41" i="39"/>
  <c r="AM6" i="39" l="1"/>
  <c r="AM7" i="39" s="1"/>
  <c r="AL41" i="39"/>
  <c r="AN6" i="39" l="1"/>
  <c r="AN7" i="39" s="1"/>
  <c r="AM41" i="39"/>
  <c r="AO6" i="39" l="1"/>
  <c r="AO7" i="39" s="1"/>
  <c r="AN41" i="39"/>
  <c r="AO41" i="39" l="1"/>
  <c r="AP6" i="39"/>
  <c r="AP7" i="39" s="1"/>
  <c r="AQ6" i="39" l="1"/>
  <c r="AQ7" i="39" s="1"/>
  <c r="AP41" i="39"/>
  <c r="AR6" i="39" l="1"/>
  <c r="AR7" i="39" s="1"/>
  <c r="AQ41" i="39"/>
  <c r="AS6" i="39" l="1"/>
  <c r="AS7" i="39" s="1"/>
  <c r="AR41" i="39"/>
  <c r="AS41" i="39" l="1"/>
  <c r="AT6" i="39"/>
  <c r="AT7" i="39" s="1"/>
  <c r="AT41" i="39" l="1"/>
  <c r="AU6" i="39"/>
  <c r="AU7" i="39" s="1"/>
  <c r="AU41" i="39" l="1"/>
  <c r="AV6" i="39"/>
  <c r="AV7" i="39" s="1"/>
  <c r="AW6" i="39" l="1"/>
  <c r="AW7" i="39" s="1"/>
  <c r="AV41" i="39"/>
  <c r="AX6" i="39" l="1"/>
  <c r="AX7" i="39" s="1"/>
  <c r="AW41" i="39"/>
  <c r="AY6" i="39" l="1"/>
  <c r="AY7" i="39" s="1"/>
  <c r="AX41" i="39"/>
  <c r="AZ6" i="39" l="1"/>
  <c r="AZ7" i="39" s="1"/>
  <c r="AY41" i="39"/>
  <c r="BA6" i="39" l="1"/>
  <c r="BA7" i="39" s="1"/>
  <c r="AZ41" i="39"/>
  <c r="BB6" i="39" l="1"/>
  <c r="BB7" i="39" s="1"/>
  <c r="BA41" i="39"/>
  <c r="BB41" i="39" l="1"/>
  <c r="BC6" i="39"/>
  <c r="BC7" i="39" s="1"/>
  <c r="BD6" i="39" l="1"/>
  <c r="BD7" i="39" s="1"/>
  <c r="BC41" i="39"/>
  <c r="BE6" i="39" l="1"/>
  <c r="BE7" i="39" s="1"/>
  <c r="BD41" i="39"/>
  <c r="BF6" i="39" l="1"/>
  <c r="BF7" i="39" s="1"/>
  <c r="BE41" i="39"/>
  <c r="BF41" i="39" l="1"/>
  <c r="BG6" i="39"/>
  <c r="BG7" i="39" s="1"/>
  <c r="BG41" i="39" l="1"/>
  <c r="BH6" i="39"/>
  <c r="BH7" i="39" s="1"/>
  <c r="BI6" i="39" l="1"/>
  <c r="BI7" i="39" s="1"/>
  <c r="BH41" i="39"/>
  <c r="BJ6" i="39" l="1"/>
  <c r="BJ7" i="39" s="1"/>
  <c r="BI41" i="39"/>
  <c r="BJ41" i="39" l="1"/>
  <c r="BK6" i="39"/>
  <c r="BK7" i="39" s="1"/>
  <c r="BL6" i="39" l="1"/>
  <c r="BL7" i="39" s="1"/>
  <c r="BK41" i="39"/>
  <c r="BM6" i="39" l="1"/>
  <c r="BM7" i="39" s="1"/>
  <c r="BL41" i="39"/>
  <c r="BN6" i="39" l="1"/>
  <c r="BN7" i="39" s="1"/>
  <c r="BM41" i="39"/>
  <c r="BN41" i="39" l="1"/>
  <c r="BO6" i="39"/>
  <c r="BO7" i="39" s="1"/>
  <c r="BP6" i="39" l="1"/>
  <c r="BP7" i="39" s="1"/>
  <c r="BO41" i="39"/>
  <c r="BP41" i="39" l="1"/>
  <c r="BQ6" i="39"/>
  <c r="BQ7" i="39" s="1"/>
  <c r="BQ41" i="39" l="1"/>
</calcChain>
</file>

<file path=xl/sharedStrings.xml><?xml version="1.0" encoding="utf-8"?>
<sst xmlns="http://schemas.openxmlformats.org/spreadsheetml/2006/main" count="265" uniqueCount="71">
  <si>
    <t>Start Feed</t>
  </si>
  <si>
    <t>Run: MTHLS-15</t>
  </si>
  <si>
    <t>Date: 11-30-20 thru 12-4-20</t>
  </si>
  <si>
    <t>Feed Material: GLWA Sludge</t>
  </si>
  <si>
    <t>TE-2210</t>
  </si>
  <si>
    <t>HE-1 Bend 2</t>
  </si>
  <si>
    <t>1a</t>
  </si>
  <si>
    <t>HE-1 Bend 4</t>
  </si>
  <si>
    <t>2a</t>
  </si>
  <si>
    <t>HE-1 Shell 3</t>
  </si>
  <si>
    <t>3a</t>
  </si>
  <si>
    <t>HE-1 Shell 1</t>
  </si>
  <si>
    <t>4a</t>
  </si>
  <si>
    <t>HE-1 Bend 1</t>
  </si>
  <si>
    <t>1b</t>
  </si>
  <si>
    <t>HE-1 Bend 3</t>
  </si>
  <si>
    <t>2b</t>
  </si>
  <si>
    <t>HE-1 Shell 4</t>
  </si>
  <si>
    <t>3b</t>
  </si>
  <si>
    <t>HE-1 Shell 2</t>
  </si>
  <si>
    <t>4b</t>
  </si>
  <si>
    <t>9:50 Switched to water</t>
  </si>
  <si>
    <t xml:space="preserve">Average </t>
  </si>
  <si>
    <t>Feedeing</t>
  </si>
  <si>
    <t>12-1 7:15 to 12-3 9:50</t>
  </si>
  <si>
    <t>HE-1 Feed In</t>
  </si>
  <si>
    <t>TE2203</t>
  </si>
  <si>
    <t>TE2201</t>
  </si>
  <si>
    <t>HE-1 Prod In</t>
  </si>
  <si>
    <t>TE-2205</t>
  </si>
  <si>
    <t>HE-1 Prod Out</t>
  </si>
  <si>
    <t>HE-1 Feed Out</t>
  </si>
  <si>
    <r>
      <t>ΔT</t>
    </r>
    <r>
      <rPr>
        <vertAlign val="subscript"/>
        <sz val="11"/>
        <color theme="1"/>
        <rFont val="Calibri"/>
        <family val="2"/>
        <scheme val="minor"/>
      </rPr>
      <t>L</t>
    </r>
  </si>
  <si>
    <t>leg 1</t>
  </si>
  <si>
    <r>
      <t>ΔT</t>
    </r>
    <r>
      <rPr>
        <vertAlign val="subscript"/>
        <sz val="11"/>
        <color theme="1"/>
        <rFont val="Calibri"/>
        <family val="2"/>
        <scheme val="minor"/>
      </rPr>
      <t>1</t>
    </r>
  </si>
  <si>
    <r>
      <t>ΔT</t>
    </r>
    <r>
      <rPr>
        <vertAlign val="subscript"/>
        <sz val="11"/>
        <color theme="1"/>
        <rFont val="Calibri"/>
        <family val="2"/>
        <scheme val="minor"/>
      </rPr>
      <t>2</t>
    </r>
  </si>
  <si>
    <t>leg 2</t>
  </si>
  <si>
    <t>leg 3</t>
  </si>
  <si>
    <t>leg 4</t>
  </si>
  <si>
    <r>
      <t>ΔT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Leg 1</t>
    </r>
  </si>
  <si>
    <r>
      <t>ΔT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Leg 2</t>
    </r>
  </si>
  <si>
    <r>
      <t>ΔT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Leg 3</t>
    </r>
  </si>
  <si>
    <r>
      <t>ΔT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Leg 4</t>
    </r>
  </si>
  <si>
    <r>
      <t>ΔT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Leg 5</t>
    </r>
  </si>
  <si>
    <t xml:space="preserve">Time </t>
  </si>
  <si>
    <t>Run: MTHLS-16</t>
  </si>
  <si>
    <t>Feed Material: WMEBS Slurry</t>
  </si>
  <si>
    <t>Feeding</t>
  </si>
  <si>
    <t>Feed Started at 9:30</t>
  </si>
  <si>
    <t>Date: 5-4-21 thru 5-6-21</t>
  </si>
  <si>
    <t>5-5-21 9:30 to 5-6-21 9:50</t>
  </si>
  <si>
    <t>leg 5</t>
  </si>
  <si>
    <t>Average while</t>
  </si>
  <si>
    <t>Run: MTHLS-13</t>
  </si>
  <si>
    <t>Date: 1-20-20 thru 13-20</t>
  </si>
  <si>
    <t>pag2</t>
  </si>
  <si>
    <t>page 1</t>
  </si>
  <si>
    <t>page 3</t>
  </si>
  <si>
    <t>page 4</t>
  </si>
  <si>
    <t>Page 5</t>
  </si>
  <si>
    <t>page 6</t>
  </si>
  <si>
    <t>page 7</t>
  </si>
  <si>
    <t>Feed started at 07:00 1-21-20 feed completed at 02:52 1/23/20</t>
  </si>
  <si>
    <t>feed completed at 02:52 1/23/20</t>
  </si>
  <si>
    <r>
      <t xml:space="preserve">LMTD MHTLS-13, </t>
    </r>
    <r>
      <rPr>
        <sz val="11"/>
        <color theme="1"/>
        <rFont val="Calibri"/>
        <family val="2"/>
      </rPr>
      <t>°C</t>
    </r>
  </si>
  <si>
    <t>LMTD MHTLS-15, °C</t>
  </si>
  <si>
    <t>LMTD MHTLS-16, °C</t>
  </si>
  <si>
    <t>Mean</t>
  </si>
  <si>
    <t>Standard Dev</t>
  </si>
  <si>
    <t>Ave</t>
  </si>
  <si>
    <t>Sdev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</si>
</sst>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/>
    <xf numFmtId="20" fontId="0" fillId="0" borderId="0" xfId="0" applyNumberFormat="1"/>
    <xf numFmtId="1" fontId="0" fillId="0" borderId="0" xfId="0" applyNumberFormat="1"/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" fontId="0" fillId="0" borderId="0" xfId="0" quotePrefix="1" applyNumberFormat="1" applyAlignment="1">
      <alignment horizontal="center"/>
    </xf>
    <xf numFmtId="165" fontId="0" fillId="0" borderId="0" xfId="0" applyNumberFormat="1"/>
    <xf numFmtId="0" fontId="0" fillId="0" borderId="0" xfId="0" applyFont="1" applyAlignment="1">
      <alignment horizontal="right"/>
    </xf>
    <xf numFmtId="0" fontId="4" fillId="0" borderId="0" xfId="0" applyFont="1"/>
    <xf numFmtId="14" fontId="4" fillId="0" borderId="0" xfId="0" applyNumberFormat="1" applyFont="1"/>
    <xf numFmtId="20" fontId="4" fillId="0" borderId="0" xfId="0" applyNumberFormat="1" applyFont="1"/>
    <xf numFmtId="0" fontId="0" fillId="3" borderId="0" xfId="0" applyFill="1"/>
    <xf numFmtId="0" fontId="6" fillId="0" borderId="0" xfId="0" applyFont="1"/>
    <xf numFmtId="1" fontId="0" fillId="0" borderId="0" xfId="0" applyNumberFormat="1" applyBorder="1"/>
    <xf numFmtId="1" fontId="0" fillId="0" borderId="2" xfId="0" applyNumberFormat="1" applyBorder="1"/>
    <xf numFmtId="0" fontId="0" fillId="0" borderId="3" xfId="0" applyFont="1" applyBorder="1" applyAlignment="1">
      <alignment horizontal="right"/>
    </xf>
    <xf numFmtId="1" fontId="0" fillId="0" borderId="4" xfId="0" applyNumberFormat="1" applyBorder="1"/>
    <xf numFmtId="0" fontId="0" fillId="0" borderId="5" xfId="0" applyFont="1" applyBorder="1" applyAlignment="1">
      <alignment horizontal="right"/>
    </xf>
    <xf numFmtId="1" fontId="0" fillId="0" borderId="6" xfId="0" applyNumberFormat="1" applyBorder="1"/>
    <xf numFmtId="14" fontId="0" fillId="3" borderId="0" xfId="0" applyNumberFormat="1" applyFill="1"/>
    <xf numFmtId="0" fontId="0" fillId="4" borderId="0" xfId="0" applyFill="1"/>
    <xf numFmtId="14" fontId="0" fillId="4" borderId="0" xfId="0" applyNumberFormat="1" applyFill="1"/>
    <xf numFmtId="1" fontId="0" fillId="0" borderId="0" xfId="0" applyNumberFormat="1" applyFill="1"/>
    <xf numFmtId="1" fontId="0" fillId="0" borderId="0" xfId="0" quotePrefix="1" applyNumberFormat="1" applyFill="1" applyAlignment="1">
      <alignment horizontal="center"/>
    </xf>
    <xf numFmtId="0" fontId="0" fillId="5" borderId="0" xfId="0" applyFill="1"/>
    <xf numFmtId="0" fontId="0" fillId="6" borderId="0" xfId="0" applyFill="1"/>
    <xf numFmtId="0" fontId="0" fillId="3" borderId="0" xfId="0" applyFill="1" applyAlignment="1">
      <alignment horizontal="right"/>
    </xf>
    <xf numFmtId="0" fontId="0" fillId="4" borderId="0" xfId="0" applyFill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2" fontId="0" fillId="3" borderId="0" xfId="0" applyNumberFormat="1" applyFill="1"/>
    <xf numFmtId="164" fontId="0" fillId="3" borderId="0" xfId="0" applyNumberFormat="1" applyFill="1"/>
    <xf numFmtId="1" fontId="0" fillId="0" borderId="7" xfId="0" applyNumberFormat="1" applyBorder="1"/>
    <xf numFmtId="1" fontId="0" fillId="0" borderId="8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 wrapText="1"/>
    </xf>
    <xf numFmtId="1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7">
    <cellStyle name="Normal" xfId="0" builtinId="0"/>
    <cellStyle name="Normal 2" xfId="5" xr:uid="{00000000-0005-0000-0000-000002000000}"/>
    <cellStyle name="Normal 2 2" xfId="3" xr:uid="{00000000-0005-0000-0000-000003000000}"/>
    <cellStyle name="Normal 2 3" xfId="2" xr:uid="{00000000-0005-0000-0000-000004000000}"/>
    <cellStyle name="Normal 2 3 2 2" xfId="4" xr:uid="{00000000-0005-0000-0000-000005000000}"/>
    <cellStyle name="Normal 3" xfId="6" xr:uid="{00000000-0005-0000-0000-000006000000}"/>
    <cellStyle name="Normal 7" xfId="1" xr:uid="{00000000-0005-0000-0000-000007000000}"/>
  </cellStyles>
  <dxfs count="0"/>
  <tableStyles count="0" defaultTableStyle="TableStyleMedium2" defaultPivotStyle="PivotStyleLight16"/>
  <colors>
    <mruColors>
      <color rgb="FF00FF00"/>
      <color rgb="FFB1A0C7"/>
      <color rgb="FF99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HE-1 Temperature Profiles; </a:t>
            </a:r>
            <a:r>
              <a:rPr lang="en-US" sz="1400" b="0" i="0" u="none" strike="noStrike" baseline="0">
                <a:effectLst/>
              </a:rPr>
              <a:t>MHTLS-13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87089096140165E-2"/>
          <c:y val="0.14166826066505223"/>
          <c:w val="0.92008483823086384"/>
          <c:h val="0.718330560377651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'HE-1 MHTLS 13'!$C$8</c:f>
              <c:strCache>
                <c:ptCount val="1"/>
                <c:pt idx="0">
                  <c:v>HE-1 Feed 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13'!$D$8:$BQ$8</c:f>
              <c:numCache>
                <c:formatCode>0</c:formatCode>
                <c:ptCount val="66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21</c:v>
                </c:pt>
                <c:pt idx="8">
                  <c:v>21</c:v>
                </c:pt>
                <c:pt idx="9">
                  <c:v>30</c:v>
                </c:pt>
                <c:pt idx="10">
                  <c:v>29</c:v>
                </c:pt>
                <c:pt idx="11">
                  <c:v>28</c:v>
                </c:pt>
                <c:pt idx="12">
                  <c:v>29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28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26</c:v>
                </c:pt>
                <c:pt idx="22">
                  <c:v>24</c:v>
                </c:pt>
                <c:pt idx="23">
                  <c:v>26</c:v>
                </c:pt>
                <c:pt idx="24">
                  <c:v>28</c:v>
                </c:pt>
                <c:pt idx="25">
                  <c:v>25</c:v>
                </c:pt>
                <c:pt idx="26">
                  <c:v>25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24</c:v>
                </c:pt>
                <c:pt idx="35">
                  <c:v>24</c:v>
                </c:pt>
                <c:pt idx="36">
                  <c:v>52</c:v>
                </c:pt>
                <c:pt idx="37">
                  <c:v>70</c:v>
                </c:pt>
                <c:pt idx="38">
                  <c:v>74</c:v>
                </c:pt>
                <c:pt idx="39">
                  <c:v>75</c:v>
                </c:pt>
                <c:pt idx="40">
                  <c:v>73</c:v>
                </c:pt>
                <c:pt idx="41">
                  <c:v>74</c:v>
                </c:pt>
                <c:pt idx="42">
                  <c:v>73</c:v>
                </c:pt>
                <c:pt idx="43">
                  <c:v>72</c:v>
                </c:pt>
                <c:pt idx="44">
                  <c:v>73</c:v>
                </c:pt>
                <c:pt idx="45">
                  <c:v>72</c:v>
                </c:pt>
                <c:pt idx="46">
                  <c:v>70</c:v>
                </c:pt>
                <c:pt idx="47">
                  <c:v>70</c:v>
                </c:pt>
                <c:pt idx="48">
                  <c:v>71</c:v>
                </c:pt>
                <c:pt idx="49">
                  <c:v>70</c:v>
                </c:pt>
                <c:pt idx="50">
                  <c:v>69</c:v>
                </c:pt>
                <c:pt idx="51">
                  <c:v>70</c:v>
                </c:pt>
                <c:pt idx="52">
                  <c:v>71</c:v>
                </c:pt>
                <c:pt idx="53">
                  <c:v>50</c:v>
                </c:pt>
                <c:pt idx="54">
                  <c:v>49</c:v>
                </c:pt>
                <c:pt idx="55">
                  <c:v>21</c:v>
                </c:pt>
                <c:pt idx="56">
                  <c:v>20</c:v>
                </c:pt>
                <c:pt idx="57">
                  <c:v>16</c:v>
                </c:pt>
                <c:pt idx="58">
                  <c:v>14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17</c:v>
                </c:pt>
                <c:pt idx="63">
                  <c:v>17</c:v>
                </c:pt>
                <c:pt idx="64">
                  <c:v>14</c:v>
                </c:pt>
                <c:pt idx="65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C9-4516-BEDE-DF8FBC94A392}"/>
            </c:ext>
          </c:extLst>
        </c:ser>
        <c:ser>
          <c:idx val="1"/>
          <c:order val="1"/>
          <c:tx>
            <c:strRef>
              <c:f>'HE-1 MHTLS 13'!$C$9</c:f>
              <c:strCache>
                <c:ptCount val="1"/>
                <c:pt idx="0">
                  <c:v>HE-1 Feed Out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13'!$D$9:$BQ$9</c:f>
              <c:numCache>
                <c:formatCode>0</c:formatCode>
                <c:ptCount val="66"/>
                <c:pt idx="0">
                  <c:v>65</c:v>
                </c:pt>
                <c:pt idx="1">
                  <c:v>120</c:v>
                </c:pt>
                <c:pt idx="2">
                  <c:v>167</c:v>
                </c:pt>
                <c:pt idx="3">
                  <c:v>206</c:v>
                </c:pt>
                <c:pt idx="4">
                  <c:v>227</c:v>
                </c:pt>
                <c:pt idx="5">
                  <c:v>252</c:v>
                </c:pt>
                <c:pt idx="6">
                  <c:v>287</c:v>
                </c:pt>
                <c:pt idx="7">
                  <c:v>274</c:v>
                </c:pt>
                <c:pt idx="8">
                  <c:v>279</c:v>
                </c:pt>
                <c:pt idx="9">
                  <c:v>288</c:v>
                </c:pt>
                <c:pt idx="10">
                  <c:v>288</c:v>
                </c:pt>
                <c:pt idx="11">
                  <c:v>283</c:v>
                </c:pt>
                <c:pt idx="12">
                  <c:v>272</c:v>
                </c:pt>
                <c:pt idx="13">
                  <c:v>286</c:v>
                </c:pt>
                <c:pt idx="14">
                  <c:v>270</c:v>
                </c:pt>
                <c:pt idx="15">
                  <c:v>269</c:v>
                </c:pt>
                <c:pt idx="16">
                  <c:v>275</c:v>
                </c:pt>
                <c:pt idx="17">
                  <c:v>278</c:v>
                </c:pt>
                <c:pt idx="18">
                  <c:v>278</c:v>
                </c:pt>
                <c:pt idx="19">
                  <c:v>230</c:v>
                </c:pt>
                <c:pt idx="20">
                  <c:v>274</c:v>
                </c:pt>
                <c:pt idx="21">
                  <c:v>272</c:v>
                </c:pt>
                <c:pt idx="22">
                  <c:v>275</c:v>
                </c:pt>
                <c:pt idx="23">
                  <c:v>274</c:v>
                </c:pt>
                <c:pt idx="24">
                  <c:v>278</c:v>
                </c:pt>
                <c:pt idx="25">
                  <c:v>273</c:v>
                </c:pt>
                <c:pt idx="26">
                  <c:v>279</c:v>
                </c:pt>
                <c:pt idx="27">
                  <c:v>277</c:v>
                </c:pt>
                <c:pt idx="28">
                  <c:v>285</c:v>
                </c:pt>
                <c:pt idx="29">
                  <c:v>279</c:v>
                </c:pt>
                <c:pt idx="30">
                  <c:v>280</c:v>
                </c:pt>
                <c:pt idx="31">
                  <c:v>277</c:v>
                </c:pt>
                <c:pt idx="32">
                  <c:v>269</c:v>
                </c:pt>
                <c:pt idx="33">
                  <c:v>276</c:v>
                </c:pt>
                <c:pt idx="34">
                  <c:v>269</c:v>
                </c:pt>
                <c:pt idx="35">
                  <c:v>272</c:v>
                </c:pt>
                <c:pt idx="36">
                  <c:v>271</c:v>
                </c:pt>
                <c:pt idx="37">
                  <c:v>274</c:v>
                </c:pt>
                <c:pt idx="38">
                  <c:v>276</c:v>
                </c:pt>
                <c:pt idx="39">
                  <c:v>276</c:v>
                </c:pt>
                <c:pt idx="40">
                  <c:v>274</c:v>
                </c:pt>
                <c:pt idx="41">
                  <c:v>274</c:v>
                </c:pt>
                <c:pt idx="42">
                  <c:v>277</c:v>
                </c:pt>
                <c:pt idx="43">
                  <c:v>273</c:v>
                </c:pt>
                <c:pt idx="44">
                  <c:v>279</c:v>
                </c:pt>
                <c:pt idx="45">
                  <c:v>281</c:v>
                </c:pt>
                <c:pt idx="46">
                  <c:v>271</c:v>
                </c:pt>
                <c:pt idx="47">
                  <c:v>228</c:v>
                </c:pt>
                <c:pt idx="48">
                  <c:v>279</c:v>
                </c:pt>
                <c:pt idx="49">
                  <c:v>273</c:v>
                </c:pt>
                <c:pt idx="50">
                  <c:v>271</c:v>
                </c:pt>
                <c:pt idx="51">
                  <c:v>267</c:v>
                </c:pt>
                <c:pt idx="52">
                  <c:v>232</c:v>
                </c:pt>
                <c:pt idx="53">
                  <c:v>277</c:v>
                </c:pt>
                <c:pt idx="54">
                  <c:v>291</c:v>
                </c:pt>
                <c:pt idx="55">
                  <c:v>296</c:v>
                </c:pt>
                <c:pt idx="56">
                  <c:v>293</c:v>
                </c:pt>
                <c:pt idx="57">
                  <c:v>253</c:v>
                </c:pt>
                <c:pt idx="58">
                  <c:v>252</c:v>
                </c:pt>
                <c:pt idx="59">
                  <c:v>244</c:v>
                </c:pt>
                <c:pt idx="60">
                  <c:v>237</c:v>
                </c:pt>
                <c:pt idx="61">
                  <c:v>211</c:v>
                </c:pt>
                <c:pt idx="62">
                  <c:v>227</c:v>
                </c:pt>
                <c:pt idx="63">
                  <c:v>249</c:v>
                </c:pt>
                <c:pt idx="64">
                  <c:v>214</c:v>
                </c:pt>
                <c:pt idx="65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C9-4516-BEDE-DF8FBC94A392}"/>
            </c:ext>
          </c:extLst>
        </c:ser>
        <c:ser>
          <c:idx val="2"/>
          <c:order val="2"/>
          <c:tx>
            <c:strRef>
              <c:f>'HE-1 MHTLS 13'!$C$10</c:f>
              <c:strCache>
                <c:ptCount val="1"/>
                <c:pt idx="0">
                  <c:v>HE-1 Prod 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13'!$D$10:$BQ$10</c:f>
              <c:numCache>
                <c:formatCode>0</c:formatCode>
                <c:ptCount val="66"/>
                <c:pt idx="0">
                  <c:v>79</c:v>
                </c:pt>
                <c:pt idx="1">
                  <c:v>142</c:v>
                </c:pt>
                <c:pt idx="2">
                  <c:v>192</c:v>
                </c:pt>
                <c:pt idx="3">
                  <c:v>236</c:v>
                </c:pt>
                <c:pt idx="4">
                  <c:v>258</c:v>
                </c:pt>
                <c:pt idx="5">
                  <c:v>286</c:v>
                </c:pt>
                <c:pt idx="6">
                  <c:v>305</c:v>
                </c:pt>
                <c:pt idx="7">
                  <c:v>312</c:v>
                </c:pt>
                <c:pt idx="8">
                  <c:v>318</c:v>
                </c:pt>
                <c:pt idx="9">
                  <c:v>323</c:v>
                </c:pt>
                <c:pt idx="10">
                  <c:v>316</c:v>
                </c:pt>
                <c:pt idx="11">
                  <c:v>326</c:v>
                </c:pt>
                <c:pt idx="12">
                  <c:v>323</c:v>
                </c:pt>
                <c:pt idx="13">
                  <c:v>324</c:v>
                </c:pt>
                <c:pt idx="14">
                  <c:v>320</c:v>
                </c:pt>
                <c:pt idx="15">
                  <c:v>321</c:v>
                </c:pt>
                <c:pt idx="16">
                  <c:v>323</c:v>
                </c:pt>
                <c:pt idx="17">
                  <c:v>324</c:v>
                </c:pt>
                <c:pt idx="18">
                  <c:v>328</c:v>
                </c:pt>
                <c:pt idx="19">
                  <c:v>310</c:v>
                </c:pt>
                <c:pt idx="20">
                  <c:v>323</c:v>
                </c:pt>
                <c:pt idx="21">
                  <c:v>323</c:v>
                </c:pt>
                <c:pt idx="22">
                  <c:v>321</c:v>
                </c:pt>
                <c:pt idx="23">
                  <c:v>325</c:v>
                </c:pt>
                <c:pt idx="24">
                  <c:v>323</c:v>
                </c:pt>
                <c:pt idx="25">
                  <c:v>326</c:v>
                </c:pt>
                <c:pt idx="26">
                  <c:v>321</c:v>
                </c:pt>
                <c:pt idx="27">
                  <c:v>329</c:v>
                </c:pt>
                <c:pt idx="28">
                  <c:v>337</c:v>
                </c:pt>
                <c:pt idx="29">
                  <c:v>323</c:v>
                </c:pt>
                <c:pt idx="30">
                  <c:v>326</c:v>
                </c:pt>
                <c:pt idx="31">
                  <c:v>325</c:v>
                </c:pt>
                <c:pt idx="32">
                  <c:v>326</c:v>
                </c:pt>
                <c:pt idx="33">
                  <c:v>322</c:v>
                </c:pt>
                <c:pt idx="34">
                  <c:v>326</c:v>
                </c:pt>
                <c:pt idx="35">
                  <c:v>327</c:v>
                </c:pt>
                <c:pt idx="36">
                  <c:v>326</c:v>
                </c:pt>
                <c:pt idx="37">
                  <c:v>326</c:v>
                </c:pt>
                <c:pt idx="38">
                  <c:v>327</c:v>
                </c:pt>
                <c:pt idx="39">
                  <c:v>326</c:v>
                </c:pt>
                <c:pt idx="40">
                  <c:v>327</c:v>
                </c:pt>
                <c:pt idx="41">
                  <c:v>329</c:v>
                </c:pt>
                <c:pt idx="42">
                  <c:v>327</c:v>
                </c:pt>
                <c:pt idx="43">
                  <c:v>328</c:v>
                </c:pt>
                <c:pt idx="44">
                  <c:v>330</c:v>
                </c:pt>
                <c:pt idx="45">
                  <c:v>332</c:v>
                </c:pt>
                <c:pt idx="46">
                  <c:v>326</c:v>
                </c:pt>
                <c:pt idx="47">
                  <c:v>327</c:v>
                </c:pt>
                <c:pt idx="48">
                  <c:v>332</c:v>
                </c:pt>
                <c:pt idx="49">
                  <c:v>322</c:v>
                </c:pt>
                <c:pt idx="50">
                  <c:v>319</c:v>
                </c:pt>
                <c:pt idx="51">
                  <c:v>322</c:v>
                </c:pt>
                <c:pt idx="52">
                  <c:v>270</c:v>
                </c:pt>
                <c:pt idx="53">
                  <c:v>325</c:v>
                </c:pt>
                <c:pt idx="54">
                  <c:v>332</c:v>
                </c:pt>
                <c:pt idx="55">
                  <c:v>337</c:v>
                </c:pt>
                <c:pt idx="56">
                  <c:v>345</c:v>
                </c:pt>
                <c:pt idx="57">
                  <c:v>322</c:v>
                </c:pt>
                <c:pt idx="58">
                  <c:v>321</c:v>
                </c:pt>
                <c:pt idx="59">
                  <c:v>310</c:v>
                </c:pt>
                <c:pt idx="60">
                  <c:v>319</c:v>
                </c:pt>
                <c:pt idx="61">
                  <c:v>311</c:v>
                </c:pt>
                <c:pt idx="62">
                  <c:v>316</c:v>
                </c:pt>
                <c:pt idx="63">
                  <c:v>322</c:v>
                </c:pt>
                <c:pt idx="64">
                  <c:v>281</c:v>
                </c:pt>
                <c:pt idx="65">
                  <c:v>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C9-4516-BEDE-DF8FBC94A392}"/>
            </c:ext>
          </c:extLst>
        </c:ser>
        <c:ser>
          <c:idx val="3"/>
          <c:order val="3"/>
          <c:tx>
            <c:strRef>
              <c:f>'HE-1 MHTLS 13'!$C$11</c:f>
              <c:strCache>
                <c:ptCount val="1"/>
                <c:pt idx="0">
                  <c:v>HE-1 Prod 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13'!$D$11:$BQ$11</c:f>
              <c:numCache>
                <c:formatCode>0</c:formatCode>
                <c:ptCount val="66"/>
                <c:pt idx="0">
                  <c:v>22</c:v>
                </c:pt>
                <c:pt idx="1">
                  <c:v>25</c:v>
                </c:pt>
                <c:pt idx="2">
                  <c:v>28</c:v>
                </c:pt>
                <c:pt idx="3">
                  <c:v>29</c:v>
                </c:pt>
                <c:pt idx="4">
                  <c:v>31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45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34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33</c:v>
                </c:pt>
                <c:pt idx="21">
                  <c:v>33</c:v>
                </c:pt>
                <c:pt idx="22">
                  <c:v>35</c:v>
                </c:pt>
                <c:pt idx="23">
                  <c:v>33</c:v>
                </c:pt>
                <c:pt idx="24">
                  <c:v>35</c:v>
                </c:pt>
                <c:pt idx="25">
                  <c:v>35</c:v>
                </c:pt>
                <c:pt idx="26">
                  <c:v>37</c:v>
                </c:pt>
                <c:pt idx="27">
                  <c:v>33</c:v>
                </c:pt>
                <c:pt idx="28">
                  <c:v>35</c:v>
                </c:pt>
                <c:pt idx="29">
                  <c:v>34</c:v>
                </c:pt>
                <c:pt idx="30">
                  <c:v>35</c:v>
                </c:pt>
                <c:pt idx="31">
                  <c:v>35</c:v>
                </c:pt>
                <c:pt idx="32">
                  <c:v>34</c:v>
                </c:pt>
                <c:pt idx="33">
                  <c:v>34</c:v>
                </c:pt>
                <c:pt idx="34">
                  <c:v>32</c:v>
                </c:pt>
                <c:pt idx="35">
                  <c:v>33</c:v>
                </c:pt>
                <c:pt idx="36">
                  <c:v>47</c:v>
                </c:pt>
                <c:pt idx="37">
                  <c:v>63</c:v>
                </c:pt>
                <c:pt idx="38">
                  <c:v>67</c:v>
                </c:pt>
                <c:pt idx="39">
                  <c:v>68</c:v>
                </c:pt>
                <c:pt idx="40">
                  <c:v>67</c:v>
                </c:pt>
                <c:pt idx="41">
                  <c:v>67</c:v>
                </c:pt>
                <c:pt idx="42">
                  <c:v>66</c:v>
                </c:pt>
                <c:pt idx="43">
                  <c:v>66</c:v>
                </c:pt>
                <c:pt idx="44">
                  <c:v>67</c:v>
                </c:pt>
                <c:pt idx="45">
                  <c:v>66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64</c:v>
                </c:pt>
                <c:pt idx="50">
                  <c:v>64</c:v>
                </c:pt>
                <c:pt idx="51">
                  <c:v>64</c:v>
                </c:pt>
                <c:pt idx="52">
                  <c:v>81</c:v>
                </c:pt>
                <c:pt idx="53">
                  <c:v>55</c:v>
                </c:pt>
                <c:pt idx="54">
                  <c:v>56</c:v>
                </c:pt>
                <c:pt idx="55">
                  <c:v>40</c:v>
                </c:pt>
                <c:pt idx="56">
                  <c:v>28</c:v>
                </c:pt>
                <c:pt idx="57">
                  <c:v>22</c:v>
                </c:pt>
                <c:pt idx="58">
                  <c:v>20</c:v>
                </c:pt>
                <c:pt idx="59">
                  <c:v>21</c:v>
                </c:pt>
                <c:pt idx="60">
                  <c:v>20</c:v>
                </c:pt>
                <c:pt idx="61">
                  <c:v>21</c:v>
                </c:pt>
                <c:pt idx="62">
                  <c:v>22</c:v>
                </c:pt>
                <c:pt idx="63">
                  <c:v>22</c:v>
                </c:pt>
                <c:pt idx="64">
                  <c:v>18</c:v>
                </c:pt>
                <c:pt idx="6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C9-4516-BEDE-DF8FBC94A392}"/>
            </c:ext>
          </c:extLst>
        </c:ser>
        <c:ser>
          <c:idx val="4"/>
          <c:order val="4"/>
          <c:tx>
            <c:strRef>
              <c:f>'HE-1 MHTLS 13'!$C$12</c:f>
              <c:strCache>
                <c:ptCount val="1"/>
                <c:pt idx="0">
                  <c:v>HE-1 Bend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13'!$D$12:$BQ$12</c:f>
              <c:numCache>
                <c:formatCode>0</c:formatCode>
                <c:ptCount val="66"/>
                <c:pt idx="0">
                  <c:v>31</c:v>
                </c:pt>
                <c:pt idx="1">
                  <c:v>41</c:v>
                </c:pt>
                <c:pt idx="2">
                  <c:v>56</c:v>
                </c:pt>
                <c:pt idx="3">
                  <c:v>66</c:v>
                </c:pt>
                <c:pt idx="4">
                  <c:v>73</c:v>
                </c:pt>
                <c:pt idx="5">
                  <c:v>82</c:v>
                </c:pt>
                <c:pt idx="6">
                  <c:v>81</c:v>
                </c:pt>
                <c:pt idx="7">
                  <c:v>80</c:v>
                </c:pt>
                <c:pt idx="8">
                  <c:v>78</c:v>
                </c:pt>
                <c:pt idx="9">
                  <c:v>96</c:v>
                </c:pt>
                <c:pt idx="10">
                  <c:v>107</c:v>
                </c:pt>
                <c:pt idx="11">
                  <c:v>67</c:v>
                </c:pt>
                <c:pt idx="12">
                  <c:v>60</c:v>
                </c:pt>
                <c:pt idx="13">
                  <c:v>74</c:v>
                </c:pt>
                <c:pt idx="14">
                  <c:v>54</c:v>
                </c:pt>
                <c:pt idx="15">
                  <c:v>62</c:v>
                </c:pt>
                <c:pt idx="16">
                  <c:v>68</c:v>
                </c:pt>
                <c:pt idx="17">
                  <c:v>72</c:v>
                </c:pt>
                <c:pt idx="18">
                  <c:v>72</c:v>
                </c:pt>
                <c:pt idx="19">
                  <c:v>48</c:v>
                </c:pt>
                <c:pt idx="20">
                  <c:v>76</c:v>
                </c:pt>
                <c:pt idx="21">
                  <c:v>62</c:v>
                </c:pt>
                <c:pt idx="22">
                  <c:v>71</c:v>
                </c:pt>
                <c:pt idx="23">
                  <c:v>63</c:v>
                </c:pt>
                <c:pt idx="24">
                  <c:v>76</c:v>
                </c:pt>
                <c:pt idx="25">
                  <c:v>64</c:v>
                </c:pt>
                <c:pt idx="26">
                  <c:v>96</c:v>
                </c:pt>
                <c:pt idx="27">
                  <c:v>69</c:v>
                </c:pt>
                <c:pt idx="28">
                  <c:v>64</c:v>
                </c:pt>
                <c:pt idx="29">
                  <c:v>79</c:v>
                </c:pt>
                <c:pt idx="30">
                  <c:v>77</c:v>
                </c:pt>
                <c:pt idx="31">
                  <c:v>69</c:v>
                </c:pt>
                <c:pt idx="32">
                  <c:v>74</c:v>
                </c:pt>
                <c:pt idx="33">
                  <c:v>71</c:v>
                </c:pt>
                <c:pt idx="34">
                  <c:v>64</c:v>
                </c:pt>
                <c:pt idx="35">
                  <c:v>64</c:v>
                </c:pt>
                <c:pt idx="36">
                  <c:v>76</c:v>
                </c:pt>
                <c:pt idx="37">
                  <c:v>87</c:v>
                </c:pt>
                <c:pt idx="38">
                  <c:v>91</c:v>
                </c:pt>
                <c:pt idx="39">
                  <c:v>94</c:v>
                </c:pt>
                <c:pt idx="40">
                  <c:v>91</c:v>
                </c:pt>
                <c:pt idx="41">
                  <c:v>98</c:v>
                </c:pt>
                <c:pt idx="42">
                  <c:v>97</c:v>
                </c:pt>
                <c:pt idx="43">
                  <c:v>92</c:v>
                </c:pt>
                <c:pt idx="44">
                  <c:v>97</c:v>
                </c:pt>
                <c:pt idx="45">
                  <c:v>97</c:v>
                </c:pt>
                <c:pt idx="46">
                  <c:v>94</c:v>
                </c:pt>
                <c:pt idx="47">
                  <c:v>105</c:v>
                </c:pt>
                <c:pt idx="48">
                  <c:v>91</c:v>
                </c:pt>
                <c:pt idx="49">
                  <c:v>106</c:v>
                </c:pt>
                <c:pt idx="50">
                  <c:v>99</c:v>
                </c:pt>
                <c:pt idx="51">
                  <c:v>93</c:v>
                </c:pt>
                <c:pt idx="52">
                  <c:v>89</c:v>
                </c:pt>
                <c:pt idx="53">
                  <c:v>93</c:v>
                </c:pt>
                <c:pt idx="54">
                  <c:v>100</c:v>
                </c:pt>
                <c:pt idx="55">
                  <c:v>95</c:v>
                </c:pt>
                <c:pt idx="56">
                  <c:v>66</c:v>
                </c:pt>
                <c:pt idx="57">
                  <c:v>42</c:v>
                </c:pt>
                <c:pt idx="58">
                  <c:v>37</c:v>
                </c:pt>
                <c:pt idx="59">
                  <c:v>37</c:v>
                </c:pt>
                <c:pt idx="60">
                  <c:v>35</c:v>
                </c:pt>
                <c:pt idx="61">
                  <c:v>36</c:v>
                </c:pt>
                <c:pt idx="62">
                  <c:v>39</c:v>
                </c:pt>
                <c:pt idx="63">
                  <c:v>36</c:v>
                </c:pt>
                <c:pt idx="64">
                  <c:v>27</c:v>
                </c:pt>
                <c:pt idx="65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7C9-4516-BEDE-DF8FBC94A392}"/>
            </c:ext>
          </c:extLst>
        </c:ser>
        <c:ser>
          <c:idx val="5"/>
          <c:order val="5"/>
          <c:tx>
            <c:strRef>
              <c:f>'HE-1 MHTLS 13'!$C$13</c:f>
              <c:strCache>
                <c:ptCount val="1"/>
                <c:pt idx="0">
                  <c:v>HE-1 Bend 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13'!$D$13:$BQ$13</c:f>
              <c:numCache>
                <c:formatCode>0</c:formatCode>
                <c:ptCount val="66"/>
                <c:pt idx="0">
                  <c:v>55</c:v>
                </c:pt>
                <c:pt idx="1">
                  <c:v>82</c:v>
                </c:pt>
                <c:pt idx="2">
                  <c:v>115</c:v>
                </c:pt>
                <c:pt idx="3">
                  <c:v>138</c:v>
                </c:pt>
                <c:pt idx="4">
                  <c:v>151</c:v>
                </c:pt>
                <c:pt idx="5">
                  <c:v>168</c:v>
                </c:pt>
                <c:pt idx="6">
                  <c:v>173</c:v>
                </c:pt>
                <c:pt idx="7">
                  <c:v>176</c:v>
                </c:pt>
                <c:pt idx="8">
                  <c:v>177</c:v>
                </c:pt>
                <c:pt idx="9">
                  <c:v>212</c:v>
                </c:pt>
                <c:pt idx="10">
                  <c:v>224</c:v>
                </c:pt>
                <c:pt idx="11">
                  <c:v>177</c:v>
                </c:pt>
                <c:pt idx="12">
                  <c:v>143</c:v>
                </c:pt>
                <c:pt idx="13">
                  <c:v>191</c:v>
                </c:pt>
                <c:pt idx="14">
                  <c:v>142</c:v>
                </c:pt>
                <c:pt idx="15">
                  <c:v>167</c:v>
                </c:pt>
                <c:pt idx="16">
                  <c:v>177</c:v>
                </c:pt>
                <c:pt idx="17">
                  <c:v>190</c:v>
                </c:pt>
                <c:pt idx="18">
                  <c:v>195</c:v>
                </c:pt>
                <c:pt idx="19">
                  <c:v>106</c:v>
                </c:pt>
                <c:pt idx="20">
                  <c:v>215</c:v>
                </c:pt>
                <c:pt idx="21">
                  <c:v>173</c:v>
                </c:pt>
                <c:pt idx="22">
                  <c:v>189</c:v>
                </c:pt>
                <c:pt idx="23">
                  <c:v>168</c:v>
                </c:pt>
                <c:pt idx="24">
                  <c:v>202</c:v>
                </c:pt>
                <c:pt idx="25">
                  <c:v>174</c:v>
                </c:pt>
                <c:pt idx="26">
                  <c:v>227</c:v>
                </c:pt>
                <c:pt idx="27">
                  <c:v>189</c:v>
                </c:pt>
                <c:pt idx="28">
                  <c:v>178</c:v>
                </c:pt>
                <c:pt idx="29">
                  <c:v>214</c:v>
                </c:pt>
                <c:pt idx="30">
                  <c:v>212</c:v>
                </c:pt>
                <c:pt idx="31">
                  <c:v>194</c:v>
                </c:pt>
                <c:pt idx="32">
                  <c:v>204</c:v>
                </c:pt>
                <c:pt idx="33">
                  <c:v>197</c:v>
                </c:pt>
                <c:pt idx="34">
                  <c:v>180</c:v>
                </c:pt>
                <c:pt idx="35">
                  <c:v>180</c:v>
                </c:pt>
                <c:pt idx="36">
                  <c:v>191</c:v>
                </c:pt>
                <c:pt idx="37">
                  <c:v>186</c:v>
                </c:pt>
                <c:pt idx="38">
                  <c:v>184</c:v>
                </c:pt>
                <c:pt idx="39">
                  <c:v>204</c:v>
                </c:pt>
                <c:pt idx="40">
                  <c:v>196</c:v>
                </c:pt>
                <c:pt idx="41">
                  <c:v>214</c:v>
                </c:pt>
                <c:pt idx="42">
                  <c:v>213</c:v>
                </c:pt>
                <c:pt idx="43">
                  <c:v>200</c:v>
                </c:pt>
                <c:pt idx="44">
                  <c:v>213</c:v>
                </c:pt>
                <c:pt idx="45">
                  <c:v>214</c:v>
                </c:pt>
                <c:pt idx="46">
                  <c:v>207</c:v>
                </c:pt>
                <c:pt idx="47">
                  <c:v>224</c:v>
                </c:pt>
                <c:pt idx="48">
                  <c:v>196</c:v>
                </c:pt>
                <c:pt idx="49">
                  <c:v>223</c:v>
                </c:pt>
                <c:pt idx="50">
                  <c:v>214</c:v>
                </c:pt>
                <c:pt idx="51">
                  <c:v>203</c:v>
                </c:pt>
                <c:pt idx="52">
                  <c:v>182</c:v>
                </c:pt>
                <c:pt idx="53">
                  <c:v>203</c:v>
                </c:pt>
                <c:pt idx="54">
                  <c:v>213</c:v>
                </c:pt>
                <c:pt idx="55">
                  <c:v>217</c:v>
                </c:pt>
                <c:pt idx="56">
                  <c:v>194</c:v>
                </c:pt>
                <c:pt idx="57">
                  <c:v>143</c:v>
                </c:pt>
                <c:pt idx="58">
                  <c:v>133</c:v>
                </c:pt>
                <c:pt idx="59">
                  <c:v>113</c:v>
                </c:pt>
                <c:pt idx="60">
                  <c:v>122</c:v>
                </c:pt>
                <c:pt idx="61">
                  <c:v>115</c:v>
                </c:pt>
                <c:pt idx="62">
                  <c:v>120</c:v>
                </c:pt>
                <c:pt idx="63">
                  <c:v>118</c:v>
                </c:pt>
                <c:pt idx="64">
                  <c:v>82</c:v>
                </c:pt>
                <c:pt idx="65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7C9-4516-BEDE-DF8FBC94A392}"/>
            </c:ext>
          </c:extLst>
        </c:ser>
        <c:ser>
          <c:idx val="6"/>
          <c:order val="6"/>
          <c:tx>
            <c:strRef>
              <c:f>'HE-1 MHTLS 13'!$C$14</c:f>
              <c:strCache>
                <c:ptCount val="1"/>
                <c:pt idx="0">
                  <c:v>HE-1 Shell 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13'!$D$14:$BQ$14</c:f>
              <c:numCache>
                <c:formatCode>0</c:formatCode>
                <c:ptCount val="66"/>
                <c:pt idx="0">
                  <c:v>35</c:v>
                </c:pt>
                <c:pt idx="1">
                  <c:v>48</c:v>
                </c:pt>
                <c:pt idx="2">
                  <c:v>66</c:v>
                </c:pt>
                <c:pt idx="3">
                  <c:v>77</c:v>
                </c:pt>
                <c:pt idx="4">
                  <c:v>84</c:v>
                </c:pt>
                <c:pt idx="5">
                  <c:v>94</c:v>
                </c:pt>
                <c:pt idx="6">
                  <c:v>93</c:v>
                </c:pt>
                <c:pt idx="7">
                  <c:v>92</c:v>
                </c:pt>
                <c:pt idx="8">
                  <c:v>91</c:v>
                </c:pt>
                <c:pt idx="9">
                  <c:v>112</c:v>
                </c:pt>
                <c:pt idx="10">
                  <c:v>124</c:v>
                </c:pt>
                <c:pt idx="11">
                  <c:v>79</c:v>
                </c:pt>
                <c:pt idx="12">
                  <c:v>74</c:v>
                </c:pt>
                <c:pt idx="13">
                  <c:v>86</c:v>
                </c:pt>
                <c:pt idx="14">
                  <c:v>64</c:v>
                </c:pt>
                <c:pt idx="15">
                  <c:v>77</c:v>
                </c:pt>
                <c:pt idx="16">
                  <c:v>81</c:v>
                </c:pt>
                <c:pt idx="17">
                  <c:v>87</c:v>
                </c:pt>
                <c:pt idx="18">
                  <c:v>85</c:v>
                </c:pt>
                <c:pt idx="19">
                  <c:v>58</c:v>
                </c:pt>
                <c:pt idx="20">
                  <c:v>97</c:v>
                </c:pt>
                <c:pt idx="21">
                  <c:v>76</c:v>
                </c:pt>
                <c:pt idx="22">
                  <c:v>86</c:v>
                </c:pt>
                <c:pt idx="23">
                  <c:v>76</c:v>
                </c:pt>
                <c:pt idx="24">
                  <c:v>92</c:v>
                </c:pt>
                <c:pt idx="25">
                  <c:v>80</c:v>
                </c:pt>
                <c:pt idx="26">
                  <c:v>114</c:v>
                </c:pt>
                <c:pt idx="27">
                  <c:v>85</c:v>
                </c:pt>
                <c:pt idx="28">
                  <c:v>81</c:v>
                </c:pt>
                <c:pt idx="29">
                  <c:v>98</c:v>
                </c:pt>
                <c:pt idx="30">
                  <c:v>95</c:v>
                </c:pt>
                <c:pt idx="31">
                  <c:v>86</c:v>
                </c:pt>
                <c:pt idx="32">
                  <c:v>91</c:v>
                </c:pt>
                <c:pt idx="33">
                  <c:v>88</c:v>
                </c:pt>
                <c:pt idx="34">
                  <c:v>79</c:v>
                </c:pt>
                <c:pt idx="35">
                  <c:v>80</c:v>
                </c:pt>
                <c:pt idx="36">
                  <c:v>89</c:v>
                </c:pt>
                <c:pt idx="37">
                  <c:v>97</c:v>
                </c:pt>
                <c:pt idx="38">
                  <c:v>102</c:v>
                </c:pt>
                <c:pt idx="39">
                  <c:v>105</c:v>
                </c:pt>
                <c:pt idx="40">
                  <c:v>102</c:v>
                </c:pt>
                <c:pt idx="41">
                  <c:v>110</c:v>
                </c:pt>
                <c:pt idx="42">
                  <c:v>109</c:v>
                </c:pt>
                <c:pt idx="43">
                  <c:v>103</c:v>
                </c:pt>
                <c:pt idx="44">
                  <c:v>109</c:v>
                </c:pt>
                <c:pt idx="45">
                  <c:v>109</c:v>
                </c:pt>
                <c:pt idx="46">
                  <c:v>105</c:v>
                </c:pt>
                <c:pt idx="47">
                  <c:v>119</c:v>
                </c:pt>
                <c:pt idx="48">
                  <c:v>102</c:v>
                </c:pt>
                <c:pt idx="49">
                  <c:v>120</c:v>
                </c:pt>
                <c:pt idx="50">
                  <c:v>112</c:v>
                </c:pt>
                <c:pt idx="51">
                  <c:v>105</c:v>
                </c:pt>
                <c:pt idx="52">
                  <c:v>97</c:v>
                </c:pt>
                <c:pt idx="53">
                  <c:v>107</c:v>
                </c:pt>
                <c:pt idx="54">
                  <c:v>114</c:v>
                </c:pt>
                <c:pt idx="55">
                  <c:v>112</c:v>
                </c:pt>
                <c:pt idx="56">
                  <c:v>80</c:v>
                </c:pt>
                <c:pt idx="57">
                  <c:v>53</c:v>
                </c:pt>
                <c:pt idx="58">
                  <c:v>48</c:v>
                </c:pt>
                <c:pt idx="59">
                  <c:v>45</c:v>
                </c:pt>
                <c:pt idx="60">
                  <c:v>44</c:v>
                </c:pt>
                <c:pt idx="61">
                  <c:v>45</c:v>
                </c:pt>
                <c:pt idx="62">
                  <c:v>48</c:v>
                </c:pt>
                <c:pt idx="63">
                  <c:v>44</c:v>
                </c:pt>
                <c:pt idx="64">
                  <c:v>33</c:v>
                </c:pt>
                <c:pt idx="65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7C9-4516-BEDE-DF8FBC94A392}"/>
            </c:ext>
          </c:extLst>
        </c:ser>
        <c:ser>
          <c:idx val="7"/>
          <c:order val="7"/>
          <c:tx>
            <c:strRef>
              <c:f>'HE-1 MHTLS 13'!$C$15</c:f>
              <c:strCache>
                <c:ptCount val="1"/>
                <c:pt idx="0">
                  <c:v>HE-1 Shell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13'!$D$15:$BQ$15</c:f>
              <c:numCache>
                <c:formatCode>0</c:formatCode>
                <c:ptCount val="66"/>
                <c:pt idx="0">
                  <c:v>67</c:v>
                </c:pt>
                <c:pt idx="1">
                  <c:v>98</c:v>
                </c:pt>
                <c:pt idx="2">
                  <c:v>137</c:v>
                </c:pt>
                <c:pt idx="3">
                  <c:v>163</c:v>
                </c:pt>
                <c:pt idx="4">
                  <c:v>176</c:v>
                </c:pt>
                <c:pt idx="5">
                  <c:v>196</c:v>
                </c:pt>
                <c:pt idx="6">
                  <c:v>202</c:v>
                </c:pt>
                <c:pt idx="7">
                  <c:v>206</c:v>
                </c:pt>
                <c:pt idx="8">
                  <c:v>210</c:v>
                </c:pt>
                <c:pt idx="9">
                  <c:v>246</c:v>
                </c:pt>
                <c:pt idx="10">
                  <c:v>253</c:v>
                </c:pt>
                <c:pt idx="11">
                  <c:v>216</c:v>
                </c:pt>
                <c:pt idx="12">
                  <c:v>178</c:v>
                </c:pt>
                <c:pt idx="13">
                  <c:v>237</c:v>
                </c:pt>
                <c:pt idx="14">
                  <c:v>182</c:v>
                </c:pt>
                <c:pt idx="15">
                  <c:v>212</c:v>
                </c:pt>
                <c:pt idx="16">
                  <c:v>215</c:v>
                </c:pt>
                <c:pt idx="17">
                  <c:v>228</c:v>
                </c:pt>
                <c:pt idx="18">
                  <c:v>235</c:v>
                </c:pt>
                <c:pt idx="19">
                  <c:v>131</c:v>
                </c:pt>
                <c:pt idx="20">
                  <c:v>253</c:v>
                </c:pt>
                <c:pt idx="21">
                  <c:v>213</c:v>
                </c:pt>
                <c:pt idx="22">
                  <c:v>230</c:v>
                </c:pt>
                <c:pt idx="23">
                  <c:v>208</c:v>
                </c:pt>
                <c:pt idx="24">
                  <c:v>239</c:v>
                </c:pt>
                <c:pt idx="25">
                  <c:v>215</c:v>
                </c:pt>
                <c:pt idx="26">
                  <c:v>259</c:v>
                </c:pt>
                <c:pt idx="27">
                  <c:v>234</c:v>
                </c:pt>
                <c:pt idx="28">
                  <c:v>219</c:v>
                </c:pt>
                <c:pt idx="29">
                  <c:v>250</c:v>
                </c:pt>
                <c:pt idx="30">
                  <c:v>250</c:v>
                </c:pt>
                <c:pt idx="31">
                  <c:v>234</c:v>
                </c:pt>
                <c:pt idx="32">
                  <c:v>242</c:v>
                </c:pt>
                <c:pt idx="33">
                  <c:v>236</c:v>
                </c:pt>
                <c:pt idx="34">
                  <c:v>222</c:v>
                </c:pt>
                <c:pt idx="35">
                  <c:v>221</c:v>
                </c:pt>
                <c:pt idx="36">
                  <c:v>229</c:v>
                </c:pt>
                <c:pt idx="37">
                  <c:v>221</c:v>
                </c:pt>
                <c:pt idx="38">
                  <c:v>229</c:v>
                </c:pt>
                <c:pt idx="39">
                  <c:v>240</c:v>
                </c:pt>
                <c:pt idx="40">
                  <c:v>232</c:v>
                </c:pt>
                <c:pt idx="41">
                  <c:v>249</c:v>
                </c:pt>
                <c:pt idx="42">
                  <c:v>248</c:v>
                </c:pt>
                <c:pt idx="43">
                  <c:v>236</c:v>
                </c:pt>
                <c:pt idx="44">
                  <c:v>248</c:v>
                </c:pt>
                <c:pt idx="45">
                  <c:v>250</c:v>
                </c:pt>
                <c:pt idx="46">
                  <c:v>242</c:v>
                </c:pt>
                <c:pt idx="47">
                  <c:v>259</c:v>
                </c:pt>
                <c:pt idx="48">
                  <c:v>234</c:v>
                </c:pt>
                <c:pt idx="49">
                  <c:v>257</c:v>
                </c:pt>
                <c:pt idx="50">
                  <c:v>249</c:v>
                </c:pt>
                <c:pt idx="51">
                  <c:v>241</c:v>
                </c:pt>
                <c:pt idx="52">
                  <c:v>216</c:v>
                </c:pt>
                <c:pt idx="53">
                  <c:v>238</c:v>
                </c:pt>
                <c:pt idx="54">
                  <c:v>245</c:v>
                </c:pt>
                <c:pt idx="55">
                  <c:v>249</c:v>
                </c:pt>
                <c:pt idx="56">
                  <c:v>236</c:v>
                </c:pt>
                <c:pt idx="57">
                  <c:v>184</c:v>
                </c:pt>
                <c:pt idx="58">
                  <c:v>175</c:v>
                </c:pt>
                <c:pt idx="59">
                  <c:v>147</c:v>
                </c:pt>
                <c:pt idx="60">
                  <c:v>164</c:v>
                </c:pt>
                <c:pt idx="61">
                  <c:v>153</c:v>
                </c:pt>
                <c:pt idx="62">
                  <c:v>158</c:v>
                </c:pt>
                <c:pt idx="63">
                  <c:v>157</c:v>
                </c:pt>
                <c:pt idx="64">
                  <c:v>109</c:v>
                </c:pt>
                <c:pt idx="65">
                  <c:v>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7C9-4516-BEDE-DF8FBC94A392}"/>
            </c:ext>
          </c:extLst>
        </c:ser>
        <c:ser>
          <c:idx val="8"/>
          <c:order val="8"/>
          <c:tx>
            <c:strRef>
              <c:f>'HE-1 MHTLS 13'!$C$16</c:f>
              <c:strCache>
                <c:ptCount val="1"/>
                <c:pt idx="0">
                  <c:v>HE-1 Bend 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13'!$D$16:$BQ$16</c:f>
              <c:numCache>
                <c:formatCode>0</c:formatCode>
                <c:ptCount val="66"/>
                <c:pt idx="0">
                  <c:v>25</c:v>
                </c:pt>
                <c:pt idx="1">
                  <c:v>30</c:v>
                </c:pt>
                <c:pt idx="2">
                  <c:v>37</c:v>
                </c:pt>
                <c:pt idx="3">
                  <c:v>41</c:v>
                </c:pt>
                <c:pt idx="4">
                  <c:v>44</c:v>
                </c:pt>
                <c:pt idx="5">
                  <c:v>49</c:v>
                </c:pt>
                <c:pt idx="6">
                  <c:v>48</c:v>
                </c:pt>
                <c:pt idx="7">
                  <c:v>47</c:v>
                </c:pt>
                <c:pt idx="8">
                  <c:v>46</c:v>
                </c:pt>
                <c:pt idx="9">
                  <c:v>64</c:v>
                </c:pt>
                <c:pt idx="10">
                  <c:v>67</c:v>
                </c:pt>
                <c:pt idx="11">
                  <c:v>46</c:v>
                </c:pt>
                <c:pt idx="12">
                  <c:v>44</c:v>
                </c:pt>
                <c:pt idx="13">
                  <c:v>48</c:v>
                </c:pt>
                <c:pt idx="14">
                  <c:v>40</c:v>
                </c:pt>
                <c:pt idx="15">
                  <c:v>45</c:v>
                </c:pt>
                <c:pt idx="16">
                  <c:v>46</c:v>
                </c:pt>
                <c:pt idx="17">
                  <c:v>18</c:v>
                </c:pt>
                <c:pt idx="18">
                  <c:v>47</c:v>
                </c:pt>
                <c:pt idx="19">
                  <c:v>35</c:v>
                </c:pt>
                <c:pt idx="20">
                  <c:v>51</c:v>
                </c:pt>
                <c:pt idx="21">
                  <c:v>44</c:v>
                </c:pt>
                <c:pt idx="22">
                  <c:v>47</c:v>
                </c:pt>
                <c:pt idx="23">
                  <c:v>44</c:v>
                </c:pt>
                <c:pt idx="24">
                  <c:v>49</c:v>
                </c:pt>
                <c:pt idx="25">
                  <c:v>44</c:v>
                </c:pt>
                <c:pt idx="26">
                  <c:v>58</c:v>
                </c:pt>
                <c:pt idx="27">
                  <c:v>46</c:v>
                </c:pt>
                <c:pt idx="28">
                  <c:v>44</c:v>
                </c:pt>
                <c:pt idx="29">
                  <c:v>51</c:v>
                </c:pt>
                <c:pt idx="30">
                  <c:v>50</c:v>
                </c:pt>
                <c:pt idx="31">
                  <c:v>46</c:v>
                </c:pt>
                <c:pt idx="32">
                  <c:v>49</c:v>
                </c:pt>
                <c:pt idx="33">
                  <c:v>47</c:v>
                </c:pt>
                <c:pt idx="34">
                  <c:v>43</c:v>
                </c:pt>
                <c:pt idx="35">
                  <c:v>43</c:v>
                </c:pt>
                <c:pt idx="36">
                  <c:v>60</c:v>
                </c:pt>
                <c:pt idx="37">
                  <c:v>73</c:v>
                </c:pt>
                <c:pt idx="38">
                  <c:v>74</c:v>
                </c:pt>
                <c:pt idx="39">
                  <c:v>76</c:v>
                </c:pt>
                <c:pt idx="40">
                  <c:v>75</c:v>
                </c:pt>
                <c:pt idx="41">
                  <c:v>78</c:v>
                </c:pt>
                <c:pt idx="42">
                  <c:v>77</c:v>
                </c:pt>
                <c:pt idx="43">
                  <c:v>74</c:v>
                </c:pt>
                <c:pt idx="44">
                  <c:v>77</c:v>
                </c:pt>
                <c:pt idx="45">
                  <c:v>76</c:v>
                </c:pt>
                <c:pt idx="46">
                  <c:v>75</c:v>
                </c:pt>
                <c:pt idx="47">
                  <c:v>80</c:v>
                </c:pt>
                <c:pt idx="48">
                  <c:v>74</c:v>
                </c:pt>
                <c:pt idx="49">
                  <c:v>79</c:v>
                </c:pt>
                <c:pt idx="50">
                  <c:v>76</c:v>
                </c:pt>
                <c:pt idx="51">
                  <c:v>75</c:v>
                </c:pt>
                <c:pt idx="52">
                  <c:v>72</c:v>
                </c:pt>
                <c:pt idx="53">
                  <c:v>66</c:v>
                </c:pt>
                <c:pt idx="54">
                  <c:v>68</c:v>
                </c:pt>
                <c:pt idx="55">
                  <c:v>52</c:v>
                </c:pt>
                <c:pt idx="56">
                  <c:v>38</c:v>
                </c:pt>
                <c:pt idx="57">
                  <c:v>27</c:v>
                </c:pt>
                <c:pt idx="58">
                  <c:v>24</c:v>
                </c:pt>
                <c:pt idx="59">
                  <c:v>25</c:v>
                </c:pt>
                <c:pt idx="60">
                  <c:v>24</c:v>
                </c:pt>
                <c:pt idx="61">
                  <c:v>25</c:v>
                </c:pt>
                <c:pt idx="62">
                  <c:v>26</c:v>
                </c:pt>
                <c:pt idx="63">
                  <c:v>25</c:v>
                </c:pt>
                <c:pt idx="64">
                  <c:v>20</c:v>
                </c:pt>
                <c:pt idx="65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7C9-4516-BEDE-DF8FBC94A392}"/>
            </c:ext>
          </c:extLst>
        </c:ser>
        <c:ser>
          <c:idx val="9"/>
          <c:order val="9"/>
          <c:tx>
            <c:strRef>
              <c:f>'HE-1 MHTLS 13'!$C$17</c:f>
              <c:strCache>
                <c:ptCount val="1"/>
                <c:pt idx="0">
                  <c:v>HE-1 Bend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13'!$D$17:$BQ$17</c:f>
              <c:numCache>
                <c:formatCode>0</c:formatCode>
                <c:ptCount val="66"/>
                <c:pt idx="0">
                  <c:v>40</c:v>
                </c:pt>
                <c:pt idx="1">
                  <c:v>57</c:v>
                </c:pt>
                <c:pt idx="2">
                  <c:v>83</c:v>
                </c:pt>
                <c:pt idx="3">
                  <c:v>100</c:v>
                </c:pt>
                <c:pt idx="4">
                  <c:v>109</c:v>
                </c:pt>
                <c:pt idx="5">
                  <c:v>121</c:v>
                </c:pt>
                <c:pt idx="6">
                  <c:v>124</c:v>
                </c:pt>
                <c:pt idx="7">
                  <c:v>124</c:v>
                </c:pt>
                <c:pt idx="8">
                  <c:v>121</c:v>
                </c:pt>
                <c:pt idx="9">
                  <c:v>147</c:v>
                </c:pt>
                <c:pt idx="10">
                  <c:v>162</c:v>
                </c:pt>
                <c:pt idx="11">
                  <c:v>109</c:v>
                </c:pt>
                <c:pt idx="12">
                  <c:v>89</c:v>
                </c:pt>
                <c:pt idx="13">
                  <c:v>115</c:v>
                </c:pt>
                <c:pt idx="14">
                  <c:v>80</c:v>
                </c:pt>
                <c:pt idx="15">
                  <c:v>99</c:v>
                </c:pt>
                <c:pt idx="16">
                  <c:v>106</c:v>
                </c:pt>
                <c:pt idx="17">
                  <c:v>113</c:v>
                </c:pt>
                <c:pt idx="18">
                  <c:v>117</c:v>
                </c:pt>
                <c:pt idx="19">
                  <c:v>69</c:v>
                </c:pt>
                <c:pt idx="20">
                  <c:v>130</c:v>
                </c:pt>
                <c:pt idx="21">
                  <c:v>97</c:v>
                </c:pt>
                <c:pt idx="22">
                  <c:v>113</c:v>
                </c:pt>
                <c:pt idx="23">
                  <c:v>97</c:v>
                </c:pt>
                <c:pt idx="24">
                  <c:v>121</c:v>
                </c:pt>
                <c:pt idx="25">
                  <c:v>102</c:v>
                </c:pt>
                <c:pt idx="26">
                  <c:v>147</c:v>
                </c:pt>
                <c:pt idx="27">
                  <c:v>111</c:v>
                </c:pt>
                <c:pt idx="28">
                  <c:v>105</c:v>
                </c:pt>
                <c:pt idx="29">
                  <c:v>133</c:v>
                </c:pt>
                <c:pt idx="30">
                  <c:v>129</c:v>
                </c:pt>
                <c:pt idx="31">
                  <c:v>115</c:v>
                </c:pt>
                <c:pt idx="32">
                  <c:v>122</c:v>
                </c:pt>
                <c:pt idx="33">
                  <c:v>118</c:v>
                </c:pt>
                <c:pt idx="34">
                  <c:v>103</c:v>
                </c:pt>
                <c:pt idx="35">
                  <c:v>103</c:v>
                </c:pt>
                <c:pt idx="36">
                  <c:v>116</c:v>
                </c:pt>
                <c:pt idx="37">
                  <c:v>120</c:v>
                </c:pt>
                <c:pt idx="38">
                  <c:v>126</c:v>
                </c:pt>
                <c:pt idx="39">
                  <c:v>132</c:v>
                </c:pt>
                <c:pt idx="40">
                  <c:v>127</c:v>
                </c:pt>
                <c:pt idx="41">
                  <c:v>140</c:v>
                </c:pt>
                <c:pt idx="42">
                  <c:v>138</c:v>
                </c:pt>
                <c:pt idx="43">
                  <c:v>129</c:v>
                </c:pt>
                <c:pt idx="44">
                  <c:v>139</c:v>
                </c:pt>
                <c:pt idx="45">
                  <c:v>140</c:v>
                </c:pt>
                <c:pt idx="46">
                  <c:v>134</c:v>
                </c:pt>
                <c:pt idx="47">
                  <c:v>151</c:v>
                </c:pt>
                <c:pt idx="48">
                  <c:v>125</c:v>
                </c:pt>
                <c:pt idx="49">
                  <c:v>153</c:v>
                </c:pt>
                <c:pt idx="50">
                  <c:v>142</c:v>
                </c:pt>
                <c:pt idx="51">
                  <c:v>133</c:v>
                </c:pt>
                <c:pt idx="52">
                  <c:v>120</c:v>
                </c:pt>
                <c:pt idx="53">
                  <c:v>138</c:v>
                </c:pt>
                <c:pt idx="54">
                  <c:v>148</c:v>
                </c:pt>
                <c:pt idx="55">
                  <c:v>148</c:v>
                </c:pt>
                <c:pt idx="56">
                  <c:v>116</c:v>
                </c:pt>
                <c:pt idx="57">
                  <c:v>74</c:v>
                </c:pt>
                <c:pt idx="58">
                  <c:v>66</c:v>
                </c:pt>
                <c:pt idx="59">
                  <c:v>61</c:v>
                </c:pt>
                <c:pt idx="60">
                  <c:v>60</c:v>
                </c:pt>
                <c:pt idx="61">
                  <c:v>59</c:v>
                </c:pt>
                <c:pt idx="62">
                  <c:v>63</c:v>
                </c:pt>
                <c:pt idx="63">
                  <c:v>59</c:v>
                </c:pt>
                <c:pt idx="64">
                  <c:v>41</c:v>
                </c:pt>
                <c:pt idx="65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7C9-4516-BEDE-DF8FBC94A392}"/>
            </c:ext>
          </c:extLst>
        </c:ser>
        <c:ser>
          <c:idx val="10"/>
          <c:order val="10"/>
          <c:tx>
            <c:strRef>
              <c:f>'HE-1 MHTLS 13'!$C$18</c:f>
              <c:strCache>
                <c:ptCount val="1"/>
                <c:pt idx="0">
                  <c:v>HE-1 Shell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13'!$D$18:$BQ$18</c:f>
              <c:numCache>
                <c:formatCode>0</c:formatCode>
                <c:ptCount val="66"/>
                <c:pt idx="0">
                  <c:v>29</c:v>
                </c:pt>
                <c:pt idx="1">
                  <c:v>36</c:v>
                </c:pt>
                <c:pt idx="2">
                  <c:v>46</c:v>
                </c:pt>
                <c:pt idx="3">
                  <c:v>52</c:v>
                </c:pt>
                <c:pt idx="4">
                  <c:v>57</c:v>
                </c:pt>
                <c:pt idx="5">
                  <c:v>62</c:v>
                </c:pt>
                <c:pt idx="6">
                  <c:v>61</c:v>
                </c:pt>
                <c:pt idx="7">
                  <c:v>60</c:v>
                </c:pt>
                <c:pt idx="8">
                  <c:v>59</c:v>
                </c:pt>
                <c:pt idx="9">
                  <c:v>75</c:v>
                </c:pt>
                <c:pt idx="10">
                  <c:v>83</c:v>
                </c:pt>
                <c:pt idx="11">
                  <c:v>56</c:v>
                </c:pt>
                <c:pt idx="12">
                  <c:v>53</c:v>
                </c:pt>
                <c:pt idx="13">
                  <c:v>59</c:v>
                </c:pt>
                <c:pt idx="14">
                  <c:v>47</c:v>
                </c:pt>
                <c:pt idx="15">
                  <c:v>55</c:v>
                </c:pt>
                <c:pt idx="16">
                  <c:v>55</c:v>
                </c:pt>
                <c:pt idx="17">
                  <c:v>59</c:v>
                </c:pt>
                <c:pt idx="18">
                  <c:v>59</c:v>
                </c:pt>
                <c:pt idx="19">
                  <c:v>41</c:v>
                </c:pt>
                <c:pt idx="20">
                  <c:v>62</c:v>
                </c:pt>
                <c:pt idx="21">
                  <c:v>53</c:v>
                </c:pt>
                <c:pt idx="22">
                  <c:v>57</c:v>
                </c:pt>
                <c:pt idx="23">
                  <c:v>52</c:v>
                </c:pt>
                <c:pt idx="24">
                  <c:v>61</c:v>
                </c:pt>
                <c:pt idx="25">
                  <c:v>54</c:v>
                </c:pt>
                <c:pt idx="26">
                  <c:v>76</c:v>
                </c:pt>
                <c:pt idx="27">
                  <c:v>57</c:v>
                </c:pt>
                <c:pt idx="28">
                  <c:v>55</c:v>
                </c:pt>
                <c:pt idx="29">
                  <c:v>64</c:v>
                </c:pt>
                <c:pt idx="30">
                  <c:v>63</c:v>
                </c:pt>
                <c:pt idx="31">
                  <c:v>57</c:v>
                </c:pt>
                <c:pt idx="32">
                  <c:v>60</c:v>
                </c:pt>
                <c:pt idx="33">
                  <c:v>59</c:v>
                </c:pt>
                <c:pt idx="34">
                  <c:v>54</c:v>
                </c:pt>
                <c:pt idx="35">
                  <c:v>54</c:v>
                </c:pt>
                <c:pt idx="36">
                  <c:v>67</c:v>
                </c:pt>
                <c:pt idx="37">
                  <c:v>78</c:v>
                </c:pt>
                <c:pt idx="38">
                  <c:v>82</c:v>
                </c:pt>
                <c:pt idx="39">
                  <c:v>84</c:v>
                </c:pt>
                <c:pt idx="40">
                  <c:v>82</c:v>
                </c:pt>
                <c:pt idx="41">
                  <c:v>85</c:v>
                </c:pt>
                <c:pt idx="42">
                  <c:v>85</c:v>
                </c:pt>
                <c:pt idx="43">
                  <c:v>82</c:v>
                </c:pt>
                <c:pt idx="44">
                  <c:v>85</c:v>
                </c:pt>
                <c:pt idx="45">
                  <c:v>84</c:v>
                </c:pt>
                <c:pt idx="46">
                  <c:v>43</c:v>
                </c:pt>
                <c:pt idx="47">
                  <c:v>88</c:v>
                </c:pt>
                <c:pt idx="48">
                  <c:v>81</c:v>
                </c:pt>
                <c:pt idx="49">
                  <c:v>88</c:v>
                </c:pt>
                <c:pt idx="50">
                  <c:v>84</c:v>
                </c:pt>
                <c:pt idx="51">
                  <c:v>81</c:v>
                </c:pt>
                <c:pt idx="52">
                  <c:v>79</c:v>
                </c:pt>
                <c:pt idx="53">
                  <c:v>78</c:v>
                </c:pt>
                <c:pt idx="54">
                  <c:v>82</c:v>
                </c:pt>
                <c:pt idx="55">
                  <c:v>71</c:v>
                </c:pt>
                <c:pt idx="56">
                  <c:v>50</c:v>
                </c:pt>
                <c:pt idx="57">
                  <c:v>35</c:v>
                </c:pt>
                <c:pt idx="58">
                  <c:v>31</c:v>
                </c:pt>
                <c:pt idx="59">
                  <c:v>30</c:v>
                </c:pt>
                <c:pt idx="60">
                  <c:v>30</c:v>
                </c:pt>
                <c:pt idx="61">
                  <c:v>31</c:v>
                </c:pt>
                <c:pt idx="62">
                  <c:v>32</c:v>
                </c:pt>
                <c:pt idx="63">
                  <c:v>30</c:v>
                </c:pt>
                <c:pt idx="64">
                  <c:v>23</c:v>
                </c:pt>
                <c:pt idx="6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7C9-4516-BEDE-DF8FBC94A392}"/>
            </c:ext>
          </c:extLst>
        </c:ser>
        <c:ser>
          <c:idx val="11"/>
          <c:order val="11"/>
          <c:tx>
            <c:strRef>
              <c:f>'HE-1 MHTLS 13'!$C$19</c:f>
              <c:strCache>
                <c:ptCount val="1"/>
                <c:pt idx="0">
                  <c:v>HE-1 Shell 2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13'!$D$7:$BQ$7</c:f>
              <c:numCache>
                <c:formatCode>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13'!$D$19:$BQ$19</c:f>
              <c:numCache>
                <c:formatCode>0</c:formatCode>
                <c:ptCount val="66"/>
                <c:pt idx="0">
                  <c:v>47</c:v>
                </c:pt>
                <c:pt idx="1">
                  <c:v>67</c:v>
                </c:pt>
                <c:pt idx="2">
                  <c:v>47</c:v>
                </c:pt>
                <c:pt idx="3">
                  <c:v>116</c:v>
                </c:pt>
                <c:pt idx="4">
                  <c:v>125</c:v>
                </c:pt>
                <c:pt idx="5">
                  <c:v>138</c:v>
                </c:pt>
                <c:pt idx="6">
                  <c:v>142</c:v>
                </c:pt>
                <c:pt idx="7">
                  <c:v>142</c:v>
                </c:pt>
                <c:pt idx="8">
                  <c:v>140</c:v>
                </c:pt>
                <c:pt idx="9">
                  <c:v>170</c:v>
                </c:pt>
                <c:pt idx="10">
                  <c:v>185</c:v>
                </c:pt>
                <c:pt idx="11">
                  <c:v>131</c:v>
                </c:pt>
                <c:pt idx="12">
                  <c:v>110</c:v>
                </c:pt>
                <c:pt idx="13">
                  <c:v>138</c:v>
                </c:pt>
                <c:pt idx="14">
                  <c:v>102</c:v>
                </c:pt>
                <c:pt idx="15">
                  <c:v>127</c:v>
                </c:pt>
                <c:pt idx="16">
                  <c:v>128</c:v>
                </c:pt>
                <c:pt idx="17">
                  <c:v>142</c:v>
                </c:pt>
                <c:pt idx="18">
                  <c:v>139</c:v>
                </c:pt>
                <c:pt idx="19">
                  <c:v>83</c:v>
                </c:pt>
                <c:pt idx="20">
                  <c:v>160</c:v>
                </c:pt>
                <c:pt idx="21">
                  <c:v>124</c:v>
                </c:pt>
                <c:pt idx="22">
                  <c:v>140</c:v>
                </c:pt>
                <c:pt idx="23">
                  <c:v>123</c:v>
                </c:pt>
                <c:pt idx="24">
                  <c:v>150</c:v>
                </c:pt>
                <c:pt idx="25">
                  <c:v>130</c:v>
                </c:pt>
                <c:pt idx="26">
                  <c:v>176</c:v>
                </c:pt>
                <c:pt idx="27">
                  <c:v>142</c:v>
                </c:pt>
                <c:pt idx="28">
                  <c:v>135</c:v>
                </c:pt>
                <c:pt idx="29">
                  <c:v>162</c:v>
                </c:pt>
                <c:pt idx="30">
                  <c:v>160</c:v>
                </c:pt>
                <c:pt idx="31">
                  <c:v>143</c:v>
                </c:pt>
                <c:pt idx="32">
                  <c:v>151</c:v>
                </c:pt>
                <c:pt idx="33">
                  <c:v>148</c:v>
                </c:pt>
                <c:pt idx="34">
                  <c:v>130</c:v>
                </c:pt>
                <c:pt idx="35">
                  <c:v>130</c:v>
                </c:pt>
                <c:pt idx="36">
                  <c:v>143</c:v>
                </c:pt>
                <c:pt idx="37">
                  <c:v>142</c:v>
                </c:pt>
                <c:pt idx="38">
                  <c:v>149</c:v>
                </c:pt>
                <c:pt idx="39">
                  <c:v>156</c:v>
                </c:pt>
                <c:pt idx="40">
                  <c:v>150</c:v>
                </c:pt>
                <c:pt idx="41">
                  <c:v>164</c:v>
                </c:pt>
                <c:pt idx="42">
                  <c:v>163</c:v>
                </c:pt>
                <c:pt idx="43">
                  <c:v>152</c:v>
                </c:pt>
                <c:pt idx="44">
                  <c:v>163</c:v>
                </c:pt>
                <c:pt idx="45">
                  <c:v>164</c:v>
                </c:pt>
                <c:pt idx="46">
                  <c:v>159</c:v>
                </c:pt>
                <c:pt idx="47">
                  <c:v>177</c:v>
                </c:pt>
                <c:pt idx="48">
                  <c:v>151</c:v>
                </c:pt>
                <c:pt idx="49">
                  <c:v>178</c:v>
                </c:pt>
                <c:pt idx="50">
                  <c:v>169</c:v>
                </c:pt>
                <c:pt idx="51">
                  <c:v>158</c:v>
                </c:pt>
                <c:pt idx="52">
                  <c:v>139</c:v>
                </c:pt>
                <c:pt idx="53">
                  <c:v>161</c:v>
                </c:pt>
                <c:pt idx="54">
                  <c:v>170</c:v>
                </c:pt>
                <c:pt idx="55">
                  <c:v>170</c:v>
                </c:pt>
                <c:pt idx="56">
                  <c:v>142</c:v>
                </c:pt>
                <c:pt idx="57">
                  <c:v>96</c:v>
                </c:pt>
                <c:pt idx="58">
                  <c:v>88</c:v>
                </c:pt>
                <c:pt idx="59">
                  <c:v>77</c:v>
                </c:pt>
                <c:pt idx="60">
                  <c:v>79</c:v>
                </c:pt>
                <c:pt idx="61">
                  <c:v>76</c:v>
                </c:pt>
                <c:pt idx="62">
                  <c:v>81</c:v>
                </c:pt>
                <c:pt idx="63">
                  <c:v>77</c:v>
                </c:pt>
                <c:pt idx="64">
                  <c:v>54</c:v>
                </c:pt>
                <c:pt idx="65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7C9-4516-BEDE-DF8FBC94A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682064"/>
        <c:axId val="1216682480"/>
      </c:scatterChart>
      <c:valAx>
        <c:axId val="121668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682480"/>
        <c:crosses val="autoZero"/>
        <c:crossBetween val="midCat"/>
      </c:valAx>
      <c:valAx>
        <c:axId val="121668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68206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719492612794313"/>
          <c:y val="0.12054056395061372"/>
          <c:w val="0.56483110704292627"/>
          <c:h val="0.12318239070885408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Logarithmic Mean Temperature Difference (LMTD) for HE-1 Legs, MTHTLS-13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417205943590772E-2"/>
          <c:y val="0.17121670166413985"/>
          <c:w val="0.92549463675636168"/>
          <c:h val="0.656696778911808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'HE-1 MHTLS 13'!$C$42</c:f>
              <c:strCache>
                <c:ptCount val="1"/>
                <c:pt idx="0">
                  <c:v>ΔTL Leg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13'!$D$41:$BQ$41</c:f>
              <c:numCache>
                <c:formatCode>0.00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13'!$D$42:$BQ$42</c:f>
              <c:numCache>
                <c:formatCode>0.0</c:formatCode>
                <c:ptCount val="66"/>
                <c:pt idx="0">
                  <c:v>12.974318389261761</c:v>
                </c:pt>
                <c:pt idx="1">
                  <c:v>18.841041613567043</c:v>
                </c:pt>
                <c:pt idx="2">
                  <c:v>23.46805035778954</c:v>
                </c:pt>
                <c:pt idx="3">
                  <c:v>27.424074738735392</c:v>
                </c:pt>
                <c:pt idx="4">
                  <c:v>27.892527167481138</c:v>
                </c:pt>
                <c:pt idx="5">
                  <c:v>30.902982929867427</c:v>
                </c:pt>
                <c:pt idx="6">
                  <c:v>23.064468001768351</c:v>
                </c:pt>
                <c:pt idx="7">
                  <c:v>33.842554056547819</c:v>
                </c:pt>
                <c:pt idx="8">
                  <c:v>35.916511781785488</c:v>
                </c:pt>
                <c:pt idx="9">
                  <c:v>34.497584405756633</c:v>
                </c:pt>
                <c:pt idx="10">
                  <c:v>28.497075783363275</c:v>
                </c:pt>
                <c:pt idx="11">
                  <c:v>40.967459013493865</c:v>
                </c:pt>
                <c:pt idx="12">
                  <c:v>42.499211699430624</c:v>
                </c:pt>
                <c:pt idx="13">
                  <c:v>41.872707262853034</c:v>
                </c:pt>
                <c:pt idx="14">
                  <c:v>44.814201177245494</c:v>
                </c:pt>
                <c:pt idx="15">
                  <c:v>48.415690318591501</c:v>
                </c:pt>
                <c:pt idx="16">
                  <c:v>42.805497807288731</c:v>
                </c:pt>
                <c:pt idx="17">
                  <c:v>41.872707262853034</c:v>
                </c:pt>
                <c:pt idx="18">
                  <c:v>44.814201177245494</c:v>
                </c:pt>
                <c:pt idx="19">
                  <c:v>47.285355893951923</c:v>
                </c:pt>
                <c:pt idx="20">
                  <c:v>43.267202704992251</c:v>
                </c:pt>
                <c:pt idx="21">
                  <c:v>45.27751810264364</c:v>
                </c:pt>
                <c:pt idx="22">
                  <c:v>43.452065023333645</c:v>
                </c:pt>
                <c:pt idx="23">
                  <c:v>45.27751810264364</c:v>
                </c:pt>
                <c:pt idx="24">
                  <c:v>40.869586874156603</c:v>
                </c:pt>
                <c:pt idx="25">
                  <c:v>46.743561697096652</c:v>
                </c:pt>
                <c:pt idx="26">
                  <c:v>36.773667370427823</c:v>
                </c:pt>
                <c:pt idx="27">
                  <c:v>48.415690318591501</c:v>
                </c:pt>
                <c:pt idx="28">
                  <c:v>46.282339156237256</c:v>
                </c:pt>
                <c:pt idx="29">
                  <c:v>39.866309236511768</c:v>
                </c:pt>
                <c:pt idx="30">
                  <c:v>41.872707262853034</c:v>
                </c:pt>
                <c:pt idx="31">
                  <c:v>43.878519581976626</c:v>
                </c:pt>
                <c:pt idx="32">
                  <c:v>46.859765785152199</c:v>
                </c:pt>
                <c:pt idx="33">
                  <c:v>42.403747187392952</c:v>
                </c:pt>
                <c:pt idx="34">
                  <c:v>49.118864941771832</c:v>
                </c:pt>
                <c:pt idx="35">
                  <c:v>47.657770606758518</c:v>
                </c:pt>
                <c:pt idx="36">
                  <c:v>45.977381364276098</c:v>
                </c:pt>
                <c:pt idx="37">
                  <c:v>42.940607444069222</c:v>
                </c:pt>
                <c:pt idx="38">
                  <c:v>47.937434762283296</c:v>
                </c:pt>
                <c:pt idx="39">
                  <c:v>42.617432803934669</c:v>
                </c:pt>
                <c:pt idx="40">
                  <c:v>43.953432878240648</c:v>
                </c:pt>
                <c:pt idx="41">
                  <c:v>44.249243944961172</c:v>
                </c:pt>
                <c:pt idx="42">
                  <c:v>42.055098780856937</c:v>
                </c:pt>
                <c:pt idx="43">
                  <c:v>44.830961074383033</c:v>
                </c:pt>
                <c:pt idx="44">
                  <c:v>42.499211699430624</c:v>
                </c:pt>
                <c:pt idx="45">
                  <c:v>43.065494424431456</c:v>
                </c:pt>
                <c:pt idx="46">
                  <c:v>44.249243944961172</c:v>
                </c:pt>
                <c:pt idx="47">
                  <c:v>61.551968132730423</c:v>
                </c:pt>
                <c:pt idx="48">
                  <c:v>45.084883046106484</c:v>
                </c:pt>
                <c:pt idx="49">
                  <c:v>41.044188958397548</c:v>
                </c:pt>
                <c:pt idx="50">
                  <c:v>41.158393562366733</c:v>
                </c:pt>
                <c:pt idx="51">
                  <c:v>45.977381364276098</c:v>
                </c:pt>
                <c:pt idx="52">
                  <c:v>35.96293243042404</c:v>
                </c:pt>
                <c:pt idx="53">
                  <c:v>41.158393562366733</c:v>
                </c:pt>
                <c:pt idx="54">
                  <c:v>36.314312883994873</c:v>
                </c:pt>
                <c:pt idx="55">
                  <c:v>36.314312883994873</c:v>
                </c:pt>
                <c:pt idx="56">
                  <c:v>46.822156741122775</c:v>
                </c:pt>
                <c:pt idx="57">
                  <c:v>53.790869463584329</c:v>
                </c:pt>
                <c:pt idx="58">
                  <c:v>54.38757824882542</c:v>
                </c:pt>
                <c:pt idx="59">
                  <c:v>48.244050920478919</c:v>
                </c:pt>
                <c:pt idx="60">
                  <c:v>59.786297260083863</c:v>
                </c:pt>
                <c:pt idx="61">
                  <c:v>64.077122314161329</c:v>
                </c:pt>
                <c:pt idx="62">
                  <c:v>59.92595900969836</c:v>
                </c:pt>
                <c:pt idx="63">
                  <c:v>54.235315979989018</c:v>
                </c:pt>
                <c:pt idx="64">
                  <c:v>44.011384480924967</c:v>
                </c:pt>
                <c:pt idx="65">
                  <c:v>29.361058473099138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E7-44E7-ACB9-5DF6B09EA6A8}"/>
            </c:ext>
          </c:extLst>
        </c:ser>
        <c:ser>
          <c:idx val="1"/>
          <c:order val="1"/>
          <c:tx>
            <c:strRef>
              <c:f>'HE-1 MHTLS 13'!$C$43</c:f>
              <c:strCache>
                <c:ptCount val="1"/>
                <c:pt idx="0">
                  <c:v>ΔTL Leg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13'!$D$41:$BQ$41</c:f>
              <c:numCache>
                <c:formatCode>0.00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13'!$D$43:$BQ$43</c:f>
              <c:numCache>
                <c:formatCode>0.0</c:formatCode>
                <c:ptCount val="66"/>
                <c:pt idx="0">
                  <c:v>9.2764980722569277</c:v>
                </c:pt>
                <c:pt idx="1">
                  <c:v>12.765858871406659</c:v>
                </c:pt>
                <c:pt idx="3">
                  <c:v>20.166390529760474</c:v>
                </c:pt>
                <c:pt idx="4">
                  <c:v>20.166390529760474</c:v>
                </c:pt>
                <c:pt idx="5">
                  <c:v>22.044478433465844</c:v>
                </c:pt>
                <c:pt idx="6">
                  <c:v>23.064468001768347</c:v>
                </c:pt>
                <c:pt idx="7">
                  <c:v>23.491382267654611</c:v>
                </c:pt>
                <c:pt idx="8">
                  <c:v>25.359168133917173</c:v>
                </c:pt>
                <c:pt idx="9">
                  <c:v>28.142614892930851</c:v>
                </c:pt>
                <c:pt idx="10">
                  <c:v>25.884202853377044</c:v>
                </c:pt>
                <c:pt idx="11">
                  <c:v>29.693327690395797</c:v>
                </c:pt>
                <c:pt idx="12">
                  <c:v>27.406612645597047</c:v>
                </c:pt>
                <c:pt idx="13">
                  <c:v>33.181985940446161</c:v>
                </c:pt>
                <c:pt idx="14">
                  <c:v>30.108541253300434</c:v>
                </c:pt>
                <c:pt idx="15">
                  <c:v>35.830359549452922</c:v>
                </c:pt>
                <c:pt idx="16">
                  <c:v>29.274877404268924</c:v>
                </c:pt>
                <c:pt idx="17">
                  <c:v>33.297528656168716</c:v>
                </c:pt>
                <c:pt idx="18">
                  <c:v>30.108541253300434</c:v>
                </c:pt>
                <c:pt idx="19">
                  <c:v>18.971454153426617</c:v>
                </c:pt>
                <c:pt idx="20">
                  <c:v>33.842554056547819</c:v>
                </c:pt>
                <c:pt idx="21">
                  <c:v>33.075296146723701</c:v>
                </c:pt>
                <c:pt idx="22">
                  <c:v>33.514053822950217</c:v>
                </c:pt>
                <c:pt idx="23">
                  <c:v>32.498967524040182</c:v>
                </c:pt>
                <c:pt idx="24">
                  <c:v>32.837745711412794</c:v>
                </c:pt>
                <c:pt idx="25">
                  <c:v>34.087849837871339</c:v>
                </c:pt>
                <c:pt idx="26">
                  <c:v>30.475393955581517</c:v>
                </c:pt>
                <c:pt idx="27">
                  <c:v>37.566215289235267</c:v>
                </c:pt>
                <c:pt idx="28">
                  <c:v>35.214121139539969</c:v>
                </c:pt>
                <c:pt idx="29">
                  <c:v>32.373968025637758</c:v>
                </c:pt>
                <c:pt idx="30">
                  <c:v>34.381315914444976</c:v>
                </c:pt>
                <c:pt idx="31">
                  <c:v>33.644079024685546</c:v>
                </c:pt>
                <c:pt idx="32">
                  <c:v>33.297528656168716</c:v>
                </c:pt>
                <c:pt idx="33">
                  <c:v>34.303452180375615</c:v>
                </c:pt>
                <c:pt idx="34">
                  <c:v>33.94949768351885</c:v>
                </c:pt>
                <c:pt idx="35">
                  <c:v>33.514053822950217</c:v>
                </c:pt>
                <c:pt idx="36">
                  <c:v>32.187337917210897</c:v>
                </c:pt>
                <c:pt idx="37">
                  <c:v>27.9988002994989</c:v>
                </c:pt>
                <c:pt idx="38">
                  <c:v>32.77866498976713</c:v>
                </c:pt>
                <c:pt idx="39">
                  <c:v>29.595641548517179</c:v>
                </c:pt>
                <c:pt idx="40">
                  <c:v>29.016255903640925</c:v>
                </c:pt>
                <c:pt idx="41">
                  <c:v>29.154964725329993</c:v>
                </c:pt>
                <c:pt idx="42">
                  <c:v>29.720134119884619</c:v>
                </c:pt>
                <c:pt idx="43">
                  <c:v>29.016255903640925</c:v>
                </c:pt>
                <c:pt idx="44">
                  <c:v>29.154964725329993</c:v>
                </c:pt>
                <c:pt idx="45">
                  <c:v>29.595641548517179</c:v>
                </c:pt>
                <c:pt idx="46">
                  <c:v>29.720134119884619</c:v>
                </c:pt>
                <c:pt idx="47">
                  <c:v>30.277388976850588</c:v>
                </c:pt>
                <c:pt idx="48">
                  <c:v>31.621418119653779</c:v>
                </c:pt>
                <c:pt idx="49">
                  <c:v>29.269749055407072</c:v>
                </c:pt>
                <c:pt idx="50">
                  <c:v>30.827186415006899</c:v>
                </c:pt>
                <c:pt idx="51">
                  <c:v>31.047717043819876</c:v>
                </c:pt>
                <c:pt idx="52">
                  <c:v>25.77667061357505</c:v>
                </c:pt>
                <c:pt idx="53">
                  <c:v>28.581374511377604</c:v>
                </c:pt>
                <c:pt idx="54">
                  <c:v>26.688483652190616</c:v>
                </c:pt>
                <c:pt idx="55">
                  <c:v>26.688483652190616</c:v>
                </c:pt>
                <c:pt idx="56">
                  <c:v>33.36300692954385</c:v>
                </c:pt>
                <c:pt idx="57">
                  <c:v>30.520636436680014</c:v>
                </c:pt>
                <c:pt idx="58">
                  <c:v>30.929724398940319</c:v>
                </c:pt>
                <c:pt idx="59">
                  <c:v>23.879906283642164</c:v>
                </c:pt>
                <c:pt idx="60">
                  <c:v>28.995349984974084</c:v>
                </c:pt>
                <c:pt idx="61">
                  <c:v>26.107297003198301</c:v>
                </c:pt>
                <c:pt idx="62">
                  <c:v>26.766079389010912</c:v>
                </c:pt>
                <c:pt idx="63">
                  <c:v>27.160210343644057</c:v>
                </c:pt>
                <c:pt idx="64">
                  <c:v>19.15479446065854</c:v>
                </c:pt>
                <c:pt idx="65">
                  <c:v>19.998315163063115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E7-44E7-ACB9-5DF6B09EA6A8}"/>
            </c:ext>
          </c:extLst>
        </c:ser>
        <c:ser>
          <c:idx val="2"/>
          <c:order val="2"/>
          <c:tx>
            <c:strRef>
              <c:f>'HE-1 MHTLS 13'!$C$44</c:f>
              <c:strCache>
                <c:ptCount val="1"/>
                <c:pt idx="0">
                  <c:v>ΔTL Leg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13'!$D$41:$BQ$41</c:f>
              <c:numCache>
                <c:formatCode>0.00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13'!$D$44:$BQ$44</c:f>
              <c:numCache>
                <c:formatCode>0.0</c:formatCode>
                <c:ptCount val="66"/>
                <c:pt idx="0">
                  <c:v>5.3608208786743301</c:v>
                </c:pt>
                <c:pt idx="1">
                  <c:v>8.4110197561713864</c:v>
                </c:pt>
                <c:pt idx="3">
                  <c:v>13.344241826095308</c:v>
                </c:pt>
                <c:pt idx="4">
                  <c:v>13.344241826095308</c:v>
                </c:pt>
                <c:pt idx="5">
                  <c:v>14.355164808143819</c:v>
                </c:pt>
                <c:pt idx="6">
                  <c:v>14.797820774258589</c:v>
                </c:pt>
                <c:pt idx="7">
                  <c:v>14.797820774258589</c:v>
                </c:pt>
                <c:pt idx="8">
                  <c:v>15.810709059826889</c:v>
                </c:pt>
                <c:pt idx="9">
                  <c:v>19.288768348025339</c:v>
                </c:pt>
                <c:pt idx="10">
                  <c:v>19.849089235531089</c:v>
                </c:pt>
                <c:pt idx="11">
                  <c:v>16.497953001781287</c:v>
                </c:pt>
                <c:pt idx="12">
                  <c:v>17.264124236635023</c:v>
                </c:pt>
                <c:pt idx="13">
                  <c:v>16.907793158797435</c:v>
                </c:pt>
                <c:pt idx="14">
                  <c:v>15.219592844508364</c:v>
                </c:pt>
                <c:pt idx="15">
                  <c:v>20.828182728254898</c:v>
                </c:pt>
                <c:pt idx="16">
                  <c:v>17.107238376999771</c:v>
                </c:pt>
                <c:pt idx="17">
                  <c:v>21.236394124742564</c:v>
                </c:pt>
                <c:pt idx="18">
                  <c:v>17.107238376999771</c:v>
                </c:pt>
                <c:pt idx="19">
                  <c:v>11.888053647953846</c:v>
                </c:pt>
                <c:pt idx="20">
                  <c:v>25.233059268514161</c:v>
                </c:pt>
                <c:pt idx="21">
                  <c:v>19.793552143041975</c:v>
                </c:pt>
                <c:pt idx="22">
                  <c:v>20.415570336217641</c:v>
                </c:pt>
                <c:pt idx="23">
                  <c:v>18.755035531556526</c:v>
                </c:pt>
                <c:pt idx="24">
                  <c:v>21.859499963362079</c:v>
                </c:pt>
                <c:pt idx="25">
                  <c:v>21.44328351469732</c:v>
                </c:pt>
                <c:pt idx="26">
                  <c:v>23.064468001768347</c:v>
                </c:pt>
                <c:pt idx="27">
                  <c:v>22.679217450086789</c:v>
                </c:pt>
                <c:pt idx="28">
                  <c:v>22.88796715977298</c:v>
                </c:pt>
                <c:pt idx="29">
                  <c:v>23.648664981085915</c:v>
                </c:pt>
                <c:pt idx="30">
                  <c:v>23.91396359608795</c:v>
                </c:pt>
                <c:pt idx="31">
                  <c:v>22.044478433465844</c:v>
                </c:pt>
                <c:pt idx="32">
                  <c:v>22.468439456685342</c:v>
                </c:pt>
                <c:pt idx="33">
                  <c:v>22.88796715977298</c:v>
                </c:pt>
                <c:pt idx="34">
                  <c:v>20.415570336217641</c:v>
                </c:pt>
                <c:pt idx="35">
                  <c:v>21.022530382735194</c:v>
                </c:pt>
                <c:pt idx="36">
                  <c:v>19.15479446065854</c:v>
                </c:pt>
                <c:pt idx="37">
                  <c:v>15.219592844508364</c:v>
                </c:pt>
                <c:pt idx="38">
                  <c:v>16.269003788244792</c:v>
                </c:pt>
                <c:pt idx="39">
                  <c:v>16.663279373403423</c:v>
                </c:pt>
                <c:pt idx="40">
                  <c:v>16.269003788244792</c:v>
                </c:pt>
                <c:pt idx="41">
                  <c:v>17.312340490667562</c:v>
                </c:pt>
                <c:pt idx="42">
                  <c:v>17.711915488248529</c:v>
                </c:pt>
                <c:pt idx="43">
                  <c:v>16.269003788244792</c:v>
                </c:pt>
                <c:pt idx="44">
                  <c:v>17.312340490667562</c:v>
                </c:pt>
                <c:pt idx="45">
                  <c:v>17.312340490667562</c:v>
                </c:pt>
                <c:pt idx="46">
                  <c:v>17.052779100191401</c:v>
                </c:pt>
                <c:pt idx="47">
                  <c:v>19.384878755733688</c:v>
                </c:pt>
                <c:pt idx="48">
                  <c:v>17.437779513274059</c:v>
                </c:pt>
                <c:pt idx="49">
                  <c:v>18.971454153426617</c:v>
                </c:pt>
                <c:pt idx="50">
                  <c:v>19.15479446065854</c:v>
                </c:pt>
                <c:pt idx="51">
                  <c:v>17.711915488248529</c:v>
                </c:pt>
                <c:pt idx="52">
                  <c:v>12.716800678580446</c:v>
                </c:pt>
                <c:pt idx="53">
                  <c:v>18.129192749608475</c:v>
                </c:pt>
                <c:pt idx="54">
                  <c:v>17.69969757798447</c:v>
                </c:pt>
                <c:pt idx="55">
                  <c:v>19.392690040058554</c:v>
                </c:pt>
                <c:pt idx="56">
                  <c:v>19.384878755733688</c:v>
                </c:pt>
                <c:pt idx="57">
                  <c:v>15.869645449778599</c:v>
                </c:pt>
                <c:pt idx="58">
                  <c:v>15.869645449778599</c:v>
                </c:pt>
                <c:pt idx="59">
                  <c:v>11.541560327111707</c:v>
                </c:pt>
                <c:pt idx="60">
                  <c:v>13.383039694505456</c:v>
                </c:pt>
                <c:pt idx="61">
                  <c:v>12.5788385245523</c:v>
                </c:pt>
                <c:pt idx="62">
                  <c:v>12.984255368000671</c:v>
                </c:pt>
                <c:pt idx="63">
                  <c:v>12.331517311882159</c:v>
                </c:pt>
                <c:pt idx="64">
                  <c:v>9.053403447881351</c:v>
                </c:pt>
                <c:pt idx="65">
                  <c:v>11.13570405859867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E7-44E7-ACB9-5DF6B09EA6A8}"/>
            </c:ext>
          </c:extLst>
        </c:ser>
        <c:ser>
          <c:idx val="3"/>
          <c:order val="3"/>
          <c:tx>
            <c:strRef>
              <c:f>'HE-1 MHTLS 13'!$C$45</c:f>
              <c:strCache>
                <c:ptCount val="1"/>
                <c:pt idx="0">
                  <c:v>ΔTL Leg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13'!$D$41:$BQ$41</c:f>
              <c:numCache>
                <c:formatCode>0.00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13'!$D$45:$BQ$45</c:f>
              <c:numCache>
                <c:formatCode>0.0</c:formatCode>
                <c:ptCount val="66"/>
                <c:pt idx="1">
                  <c:v>6.4871591946308804</c:v>
                </c:pt>
                <c:pt idx="2">
                  <c:v>9.4912215810298992</c:v>
                </c:pt>
                <c:pt idx="4">
                  <c:v>11.972170593928498</c:v>
                </c:pt>
                <c:pt idx="5">
                  <c:v>12.493330486502506</c:v>
                </c:pt>
                <c:pt idx="6">
                  <c:v>12.493330486502506</c:v>
                </c:pt>
                <c:pt idx="7">
                  <c:v>12.493330486502506</c:v>
                </c:pt>
                <c:pt idx="9">
                  <c:v>13.344241826095308</c:v>
                </c:pt>
                <c:pt idx="10">
                  <c:v>16.494948257622092</c:v>
                </c:pt>
                <c:pt idx="11">
                  <c:v>10.969629895494156</c:v>
                </c:pt>
                <c:pt idx="12">
                  <c:v>11.316499227839616</c:v>
                </c:pt>
                <c:pt idx="13">
                  <c:v>11.492749966698991</c:v>
                </c:pt>
                <c:pt idx="14">
                  <c:v>8.4110197561713864</c:v>
                </c:pt>
                <c:pt idx="15">
                  <c:v>12.331517311882159</c:v>
                </c:pt>
                <c:pt idx="16">
                  <c:v>10.877700433016333</c:v>
                </c:pt>
                <c:pt idx="17">
                  <c:v>25.857219906830597</c:v>
                </c:pt>
                <c:pt idx="18">
                  <c:v>12.493330486502508</c:v>
                </c:pt>
                <c:pt idx="19">
                  <c:v>7.8304607558848698</c:v>
                </c:pt>
                <c:pt idx="20">
                  <c:v>15.46486219947016</c:v>
                </c:pt>
                <c:pt idx="21">
                  <c:v>37.866415552154635</c:v>
                </c:pt>
                <c:pt idx="22">
                  <c:v>12.331517311882159</c:v>
                </c:pt>
                <c:pt idx="23">
                  <c:v>10.298495384568954</c:v>
                </c:pt>
                <c:pt idx="24">
                  <c:v>13.904237987128832</c:v>
                </c:pt>
                <c:pt idx="25">
                  <c:v>12.765858871406659</c:v>
                </c:pt>
                <c:pt idx="27">
                  <c:v>13.344241826095308</c:v>
                </c:pt>
                <c:pt idx="28">
                  <c:v>13.783025323674442</c:v>
                </c:pt>
                <c:pt idx="29">
                  <c:v>15.810709059826889</c:v>
                </c:pt>
                <c:pt idx="30">
                  <c:v>15.364646051784067</c:v>
                </c:pt>
                <c:pt idx="31">
                  <c:v>13.783025323674442</c:v>
                </c:pt>
                <c:pt idx="32">
                  <c:v>13.783025323674442</c:v>
                </c:pt>
                <c:pt idx="33">
                  <c:v>14.355164808143819</c:v>
                </c:pt>
                <c:pt idx="34">
                  <c:v>12.896780398992885</c:v>
                </c:pt>
                <c:pt idx="35">
                  <c:v>13.344241826095308</c:v>
                </c:pt>
                <c:pt idx="36">
                  <c:v>9.6924393778668438</c:v>
                </c:pt>
                <c:pt idx="37">
                  <c:v>7.2134752044448174</c:v>
                </c:pt>
                <c:pt idx="38">
                  <c:v>9.4205208067835216</c:v>
                </c:pt>
                <c:pt idx="39">
                  <c:v>9.4205208067835216</c:v>
                </c:pt>
                <c:pt idx="40">
                  <c:v>8.8498487889922348</c:v>
                </c:pt>
                <c:pt idx="41">
                  <c:v>9.2764980722569277</c:v>
                </c:pt>
                <c:pt idx="42">
                  <c:v>9.8652138495057269</c:v>
                </c:pt>
                <c:pt idx="43">
                  <c:v>9.4205208067835216</c:v>
                </c:pt>
                <c:pt idx="44">
                  <c:v>9.8652138495057269</c:v>
                </c:pt>
                <c:pt idx="45">
                  <c:v>9.8652138495057269</c:v>
                </c:pt>
                <c:pt idx="47">
                  <c:v>10.72164175734866</c:v>
                </c:pt>
                <c:pt idx="48">
                  <c:v>8.8498487889922348</c:v>
                </c:pt>
                <c:pt idx="49">
                  <c:v>11.316499227839616</c:v>
                </c:pt>
                <c:pt idx="50">
                  <c:v>10.298495384568954</c:v>
                </c:pt>
                <c:pt idx="51">
                  <c:v>8.6561702453337812</c:v>
                </c:pt>
                <c:pt idx="52">
                  <c:v>7.488875689418621</c:v>
                </c:pt>
                <c:pt idx="53">
                  <c:v>12.974318389261761</c:v>
                </c:pt>
                <c:pt idx="55">
                  <c:v>17.981466215212023</c:v>
                </c:pt>
                <c:pt idx="56">
                  <c:v>12.974318389261761</c:v>
                </c:pt>
                <c:pt idx="57">
                  <c:v>9.4205208067835216</c:v>
                </c:pt>
                <c:pt idx="58">
                  <c:v>8.8498487889922348</c:v>
                </c:pt>
                <c:pt idx="59">
                  <c:v>6.3829294357033293</c:v>
                </c:pt>
                <c:pt idx="60">
                  <c:v>7.3989103871292947</c:v>
                </c:pt>
                <c:pt idx="61">
                  <c:v>7.3989103871292947</c:v>
                </c:pt>
                <c:pt idx="62">
                  <c:v>7.3989103871292947</c:v>
                </c:pt>
                <c:pt idx="63">
                  <c:v>6.3829294357033293</c:v>
                </c:pt>
                <c:pt idx="64">
                  <c:v>4.3280851226668906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E7-44E7-ACB9-5DF6B09EA6A8}"/>
            </c:ext>
          </c:extLst>
        </c:ser>
        <c:ser>
          <c:idx val="4"/>
          <c:order val="4"/>
          <c:tx>
            <c:strRef>
              <c:f>'HE-1 MHTLS 13'!$C$46</c:f>
              <c:strCache>
                <c:ptCount val="1"/>
                <c:pt idx="0">
                  <c:v>ΔTL Leg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'HE-1 MHTLS 13'!$D$41:$BQ$41</c:f>
              <c:numCache>
                <c:formatCode>0.00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6.9999999999999991</c:v>
                </c:pt>
                <c:pt idx="8">
                  <c:v>7.9999999999999991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14.999999999999998</c:v>
                </c:pt>
                <c:pt idx="16">
                  <c:v>15.999999999999996</c:v>
                </c:pt>
                <c:pt idx="17">
                  <c:v>16.999999999999996</c:v>
                </c:pt>
                <c:pt idx="18">
                  <c:v>17.999999999999996</c:v>
                </c:pt>
                <c:pt idx="19">
                  <c:v>18.999999999999993</c:v>
                </c:pt>
                <c:pt idx="20">
                  <c:v>19.999999999999993</c:v>
                </c:pt>
                <c:pt idx="21">
                  <c:v>20.833333333333329</c:v>
                </c:pt>
                <c:pt idx="22">
                  <c:v>21.999999999999993</c:v>
                </c:pt>
                <c:pt idx="23">
                  <c:v>22.999999999999993</c:v>
                </c:pt>
                <c:pt idx="24">
                  <c:v>23.999999999999989</c:v>
                </c:pt>
                <c:pt idx="25">
                  <c:v>24.999999999999989</c:v>
                </c:pt>
                <c:pt idx="26">
                  <c:v>25.999999999999993</c:v>
                </c:pt>
                <c:pt idx="27">
                  <c:v>26.999999999999993</c:v>
                </c:pt>
                <c:pt idx="28">
                  <c:v>27.999999999999993</c:v>
                </c:pt>
                <c:pt idx="29">
                  <c:v>28.999999999999996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34.000000000000007</c:v>
                </c:pt>
                <c:pt idx="35">
                  <c:v>35.000000000000007</c:v>
                </c:pt>
                <c:pt idx="36">
                  <c:v>36.000000000000007</c:v>
                </c:pt>
                <c:pt idx="37">
                  <c:v>37.000000000000014</c:v>
                </c:pt>
                <c:pt idx="38">
                  <c:v>38.000000000000014</c:v>
                </c:pt>
                <c:pt idx="39">
                  <c:v>39.000000000000014</c:v>
                </c:pt>
                <c:pt idx="40">
                  <c:v>40.000000000000014</c:v>
                </c:pt>
                <c:pt idx="41">
                  <c:v>41.000000000000014</c:v>
                </c:pt>
                <c:pt idx="42">
                  <c:v>42.000000000000021</c:v>
                </c:pt>
                <c:pt idx="43">
                  <c:v>43.000000000000021</c:v>
                </c:pt>
                <c:pt idx="44">
                  <c:v>44.000000000000021</c:v>
                </c:pt>
                <c:pt idx="45">
                  <c:v>45.000000000000028</c:v>
                </c:pt>
                <c:pt idx="46">
                  <c:v>46.000000000000028</c:v>
                </c:pt>
                <c:pt idx="47">
                  <c:v>47.000000000000028</c:v>
                </c:pt>
                <c:pt idx="48">
                  <c:v>48.000000000000028</c:v>
                </c:pt>
                <c:pt idx="49">
                  <c:v>49.000000000000028</c:v>
                </c:pt>
                <c:pt idx="50">
                  <c:v>50.000000000000028</c:v>
                </c:pt>
                <c:pt idx="51">
                  <c:v>51.000000000000028</c:v>
                </c:pt>
                <c:pt idx="52">
                  <c:v>52.000000000000021</c:v>
                </c:pt>
                <c:pt idx="53">
                  <c:v>53.000000000000014</c:v>
                </c:pt>
                <c:pt idx="54">
                  <c:v>54.000000000000014</c:v>
                </c:pt>
                <c:pt idx="55">
                  <c:v>55.000000000000014</c:v>
                </c:pt>
                <c:pt idx="56">
                  <c:v>56.000000000000007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59.999999999999993</c:v>
                </c:pt>
                <c:pt idx="61">
                  <c:v>60.999999999999986</c:v>
                </c:pt>
                <c:pt idx="62">
                  <c:v>61.999999999999986</c:v>
                </c:pt>
                <c:pt idx="63">
                  <c:v>62.999999999999986</c:v>
                </c:pt>
                <c:pt idx="64">
                  <c:v>63.999999999999979</c:v>
                </c:pt>
                <c:pt idx="65">
                  <c:v>64.999999999999972</c:v>
                </c:pt>
              </c:numCache>
            </c:numRef>
          </c:xVal>
          <c:yVal>
            <c:numRef>
              <c:f>'HE-1 MHTLS 13'!$D$46:$BQ$46</c:f>
              <c:numCache>
                <c:formatCode>0.0</c:formatCode>
                <c:ptCount val="66"/>
                <c:pt idx="0">
                  <c:v>7</c:v>
                </c:pt>
                <c:pt idx="3">
                  <c:v>9.9665773091279419</c:v>
                </c:pt>
                <c:pt idx="4">
                  <c:v>11.972170593928494</c:v>
                </c:pt>
                <c:pt idx="6">
                  <c:v>12.493330486502508</c:v>
                </c:pt>
                <c:pt idx="7">
                  <c:v>11.972170593928494</c:v>
                </c:pt>
                <c:pt idx="8">
                  <c:v>11.972170593928494</c:v>
                </c:pt>
                <c:pt idx="9">
                  <c:v>11.492749966698975</c:v>
                </c:pt>
                <c:pt idx="11">
                  <c:v>10.492058687257066</c:v>
                </c:pt>
                <c:pt idx="12">
                  <c:v>7.9581582867359462</c:v>
                </c:pt>
                <c:pt idx="13">
                  <c:v>9.4205208067835216</c:v>
                </c:pt>
                <c:pt idx="14">
                  <c:v>6.4871591946308804</c:v>
                </c:pt>
                <c:pt idx="15">
                  <c:v>8.4110197561713864</c:v>
                </c:pt>
                <c:pt idx="16">
                  <c:v>7.9581582867359462</c:v>
                </c:pt>
                <c:pt idx="17">
                  <c:v>19.234447300431913</c:v>
                </c:pt>
                <c:pt idx="18">
                  <c:v>10.428178490346623</c:v>
                </c:pt>
                <c:pt idx="19">
                  <c:v>7.8304607558848698</c:v>
                </c:pt>
                <c:pt idx="20">
                  <c:v>9.4205208067835216</c:v>
                </c:pt>
                <c:pt idx="21">
                  <c:v>29.965726364461656</c:v>
                </c:pt>
                <c:pt idx="22">
                  <c:v>10.492058687257066</c:v>
                </c:pt>
                <c:pt idx="23">
                  <c:v>7.488875689418621</c:v>
                </c:pt>
                <c:pt idx="24">
                  <c:v>9.2764980722569277</c:v>
                </c:pt>
                <c:pt idx="26">
                  <c:v>14.797820774258589</c:v>
                </c:pt>
                <c:pt idx="27">
                  <c:v>9.9665773091279419</c:v>
                </c:pt>
                <c:pt idx="29">
                  <c:v>11.434484060125204</c:v>
                </c:pt>
                <c:pt idx="30">
                  <c:v>11.434484060125204</c:v>
                </c:pt>
                <c:pt idx="31">
                  <c:v>10.492058687257062</c:v>
                </c:pt>
                <c:pt idx="32">
                  <c:v>9.9665773091279419</c:v>
                </c:pt>
                <c:pt idx="33">
                  <c:v>10.428178490346623</c:v>
                </c:pt>
                <c:pt idx="34">
                  <c:v>9.4205208067835216</c:v>
                </c:pt>
                <c:pt idx="35">
                  <c:v>9.9665773091279419</c:v>
                </c:pt>
                <c:pt idx="46">
                  <c:v>-14.545078505785559</c:v>
                </c:pt>
                <c:pt idx="52">
                  <c:v>8.4110197561713864</c:v>
                </c:pt>
                <c:pt idx="53">
                  <c:v>7.9957166959010637</c:v>
                </c:pt>
                <c:pt idx="54">
                  <c:v>10.098865286222745</c:v>
                </c:pt>
                <c:pt idx="56">
                  <c:v>9.8652138495057269</c:v>
                </c:pt>
                <c:pt idx="57">
                  <c:v>6.9521189935644161</c:v>
                </c:pt>
                <c:pt idx="58">
                  <c:v>6.4871591946308804</c:v>
                </c:pt>
                <c:pt idx="60">
                  <c:v>5.4848149477470782</c:v>
                </c:pt>
                <c:pt idx="61">
                  <c:v>4.9326069247528634</c:v>
                </c:pt>
                <c:pt idx="62">
                  <c:v>5.4848149477470782</c:v>
                </c:pt>
                <c:pt idx="64">
                  <c:v>3.4760594967822072</c:v>
                </c:pt>
                <c:pt idx="65">
                  <c:v>10.721641757348658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E7-44E7-ACB9-5DF6B09EA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807952"/>
        <c:axId val="1165811696"/>
      </c:scatterChart>
      <c:valAx>
        <c:axId val="116580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811696"/>
        <c:crosses val="autoZero"/>
        <c:crossBetween val="midCat"/>
      </c:valAx>
      <c:valAx>
        <c:axId val="11658116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LMTD,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807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21168852607708"/>
          <c:y val="0.1696515385742185"/>
          <c:w val="0.42970435341006707"/>
          <c:h val="7.789978736164877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HE-1 Temperature Profiles; MHTLS-15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766836456108964E-2"/>
          <c:y val="0.11525479383142186"/>
          <c:w val="0.91496999418084501"/>
          <c:h val="0.730450008086673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 HE-1 MHTLS 15'!$C$8</c:f>
              <c:strCache>
                <c:ptCount val="1"/>
                <c:pt idx="0">
                  <c:v>HE-1 Feed 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15'!$D$8:$BT$8</c:f>
              <c:numCache>
                <c:formatCode>0</c:formatCode>
                <c:ptCount val="69"/>
                <c:pt idx="0">
                  <c:v>53</c:v>
                </c:pt>
                <c:pt idx="1">
                  <c:v>51</c:v>
                </c:pt>
                <c:pt idx="2">
                  <c:v>50</c:v>
                </c:pt>
                <c:pt idx="3">
                  <c:v>50</c:v>
                </c:pt>
                <c:pt idx="4">
                  <c:v>24</c:v>
                </c:pt>
                <c:pt idx="5">
                  <c:v>33</c:v>
                </c:pt>
                <c:pt idx="6">
                  <c:v>32</c:v>
                </c:pt>
                <c:pt idx="7">
                  <c:v>44</c:v>
                </c:pt>
                <c:pt idx="8">
                  <c:v>54</c:v>
                </c:pt>
                <c:pt idx="9">
                  <c:v>73</c:v>
                </c:pt>
                <c:pt idx="10">
                  <c:v>72</c:v>
                </c:pt>
                <c:pt idx="11">
                  <c:v>73</c:v>
                </c:pt>
                <c:pt idx="12">
                  <c:v>73</c:v>
                </c:pt>
                <c:pt idx="13">
                  <c:v>73</c:v>
                </c:pt>
                <c:pt idx="14">
                  <c:v>73</c:v>
                </c:pt>
                <c:pt idx="15">
                  <c:v>24</c:v>
                </c:pt>
                <c:pt idx="16">
                  <c:v>72</c:v>
                </c:pt>
                <c:pt idx="17">
                  <c:v>72</c:v>
                </c:pt>
                <c:pt idx="18">
                  <c:v>72</c:v>
                </c:pt>
                <c:pt idx="19">
                  <c:v>73</c:v>
                </c:pt>
                <c:pt idx="20">
                  <c:v>73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73</c:v>
                </c:pt>
                <c:pt idx="25">
                  <c:v>74</c:v>
                </c:pt>
                <c:pt idx="26">
                  <c:v>73</c:v>
                </c:pt>
                <c:pt idx="27">
                  <c:v>72</c:v>
                </c:pt>
                <c:pt idx="28">
                  <c:v>72</c:v>
                </c:pt>
                <c:pt idx="29">
                  <c:v>74</c:v>
                </c:pt>
                <c:pt idx="30">
                  <c:v>73</c:v>
                </c:pt>
                <c:pt idx="31">
                  <c:v>73</c:v>
                </c:pt>
                <c:pt idx="32">
                  <c:v>74</c:v>
                </c:pt>
                <c:pt idx="33">
                  <c:v>72</c:v>
                </c:pt>
                <c:pt idx="34">
                  <c:v>70</c:v>
                </c:pt>
                <c:pt idx="35">
                  <c:v>71</c:v>
                </c:pt>
                <c:pt idx="36">
                  <c:v>73</c:v>
                </c:pt>
                <c:pt idx="37">
                  <c:v>71</c:v>
                </c:pt>
                <c:pt idx="38">
                  <c:v>73</c:v>
                </c:pt>
                <c:pt idx="39">
                  <c:v>73</c:v>
                </c:pt>
                <c:pt idx="40">
                  <c:v>72</c:v>
                </c:pt>
                <c:pt idx="41">
                  <c:v>72</c:v>
                </c:pt>
                <c:pt idx="42">
                  <c:v>71</c:v>
                </c:pt>
                <c:pt idx="43">
                  <c:v>72</c:v>
                </c:pt>
                <c:pt idx="44">
                  <c:v>72</c:v>
                </c:pt>
                <c:pt idx="45">
                  <c:v>71</c:v>
                </c:pt>
                <c:pt idx="46">
                  <c:v>72</c:v>
                </c:pt>
                <c:pt idx="47">
                  <c:v>72</c:v>
                </c:pt>
                <c:pt idx="48">
                  <c:v>73</c:v>
                </c:pt>
                <c:pt idx="49">
                  <c:v>71</c:v>
                </c:pt>
                <c:pt idx="50">
                  <c:v>70</c:v>
                </c:pt>
                <c:pt idx="51">
                  <c:v>71</c:v>
                </c:pt>
                <c:pt idx="52">
                  <c:v>71</c:v>
                </c:pt>
                <c:pt idx="53">
                  <c:v>71</c:v>
                </c:pt>
                <c:pt idx="54">
                  <c:v>70</c:v>
                </c:pt>
                <c:pt idx="55">
                  <c:v>72</c:v>
                </c:pt>
                <c:pt idx="56">
                  <c:v>71</c:v>
                </c:pt>
                <c:pt idx="57">
                  <c:v>72</c:v>
                </c:pt>
                <c:pt idx="58">
                  <c:v>33</c:v>
                </c:pt>
                <c:pt idx="59">
                  <c:v>33</c:v>
                </c:pt>
                <c:pt idx="60">
                  <c:v>17</c:v>
                </c:pt>
                <c:pt idx="61">
                  <c:v>18</c:v>
                </c:pt>
                <c:pt idx="62">
                  <c:v>17</c:v>
                </c:pt>
                <c:pt idx="63">
                  <c:v>19</c:v>
                </c:pt>
                <c:pt idx="64">
                  <c:v>17</c:v>
                </c:pt>
                <c:pt idx="65">
                  <c:v>19</c:v>
                </c:pt>
                <c:pt idx="66">
                  <c:v>20</c:v>
                </c:pt>
                <c:pt idx="67">
                  <c:v>19</c:v>
                </c:pt>
                <c:pt idx="68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46-43DA-B60B-F2814F69D431}"/>
            </c:ext>
          </c:extLst>
        </c:ser>
        <c:ser>
          <c:idx val="1"/>
          <c:order val="1"/>
          <c:tx>
            <c:strRef>
              <c:f>' HE-1 MHTLS 15'!$C$9</c:f>
              <c:strCache>
                <c:ptCount val="1"/>
                <c:pt idx="0">
                  <c:v>HE-1 Feed Out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15'!$D$9:$BT$9</c:f>
              <c:numCache>
                <c:formatCode>0</c:formatCode>
                <c:ptCount val="69"/>
                <c:pt idx="0">
                  <c:v>117</c:v>
                </c:pt>
                <c:pt idx="1">
                  <c:v>167</c:v>
                </c:pt>
                <c:pt idx="2">
                  <c:v>201</c:v>
                </c:pt>
                <c:pt idx="3">
                  <c:v>233</c:v>
                </c:pt>
                <c:pt idx="4">
                  <c:v>252</c:v>
                </c:pt>
                <c:pt idx="5">
                  <c:v>268</c:v>
                </c:pt>
                <c:pt idx="6">
                  <c:v>274</c:v>
                </c:pt>
                <c:pt idx="7">
                  <c:v>256</c:v>
                </c:pt>
                <c:pt idx="8">
                  <c:v>270</c:v>
                </c:pt>
                <c:pt idx="9">
                  <c:v>295</c:v>
                </c:pt>
                <c:pt idx="10">
                  <c:v>288</c:v>
                </c:pt>
                <c:pt idx="11">
                  <c:v>289</c:v>
                </c:pt>
                <c:pt idx="12">
                  <c:v>291</c:v>
                </c:pt>
                <c:pt idx="13">
                  <c:v>295</c:v>
                </c:pt>
                <c:pt idx="14">
                  <c:v>300</c:v>
                </c:pt>
                <c:pt idx="15">
                  <c:v>299</c:v>
                </c:pt>
                <c:pt idx="16">
                  <c:v>296</c:v>
                </c:pt>
                <c:pt idx="17">
                  <c:v>294</c:v>
                </c:pt>
                <c:pt idx="18">
                  <c:v>297</c:v>
                </c:pt>
                <c:pt idx="19">
                  <c:v>293</c:v>
                </c:pt>
                <c:pt idx="20">
                  <c:v>296</c:v>
                </c:pt>
                <c:pt idx="21">
                  <c:v>258</c:v>
                </c:pt>
                <c:pt idx="22">
                  <c:v>279</c:v>
                </c:pt>
                <c:pt idx="23">
                  <c:v>291</c:v>
                </c:pt>
                <c:pt idx="24">
                  <c:v>277</c:v>
                </c:pt>
                <c:pt idx="25">
                  <c:v>280</c:v>
                </c:pt>
                <c:pt idx="26">
                  <c:v>282</c:v>
                </c:pt>
                <c:pt idx="27">
                  <c:v>260</c:v>
                </c:pt>
                <c:pt idx="28">
                  <c:v>274</c:v>
                </c:pt>
                <c:pt idx="29">
                  <c:v>284</c:v>
                </c:pt>
                <c:pt idx="30">
                  <c:v>267</c:v>
                </c:pt>
                <c:pt idx="31">
                  <c:v>283</c:v>
                </c:pt>
                <c:pt idx="32">
                  <c:v>286</c:v>
                </c:pt>
                <c:pt idx="33">
                  <c:v>260</c:v>
                </c:pt>
                <c:pt idx="34">
                  <c:v>284</c:v>
                </c:pt>
                <c:pt idx="35">
                  <c:v>273</c:v>
                </c:pt>
                <c:pt idx="36">
                  <c:v>281</c:v>
                </c:pt>
                <c:pt idx="37">
                  <c:v>280</c:v>
                </c:pt>
                <c:pt idx="38">
                  <c:v>279</c:v>
                </c:pt>
                <c:pt idx="39">
                  <c:v>252</c:v>
                </c:pt>
                <c:pt idx="40">
                  <c:v>275</c:v>
                </c:pt>
                <c:pt idx="41">
                  <c:v>284</c:v>
                </c:pt>
                <c:pt idx="42">
                  <c:v>281</c:v>
                </c:pt>
                <c:pt idx="43">
                  <c:v>279</c:v>
                </c:pt>
                <c:pt idx="44">
                  <c:v>278</c:v>
                </c:pt>
                <c:pt idx="45">
                  <c:v>277</c:v>
                </c:pt>
                <c:pt idx="46">
                  <c:v>265</c:v>
                </c:pt>
                <c:pt idx="47">
                  <c:v>277</c:v>
                </c:pt>
                <c:pt idx="48">
                  <c:v>271</c:v>
                </c:pt>
                <c:pt idx="49">
                  <c:v>260</c:v>
                </c:pt>
                <c:pt idx="50">
                  <c:v>281</c:v>
                </c:pt>
                <c:pt idx="51">
                  <c:v>262</c:v>
                </c:pt>
                <c:pt idx="52">
                  <c:v>276</c:v>
                </c:pt>
                <c:pt idx="53">
                  <c:v>283</c:v>
                </c:pt>
                <c:pt idx="54">
                  <c:v>237</c:v>
                </c:pt>
                <c:pt idx="55">
                  <c:v>273</c:v>
                </c:pt>
                <c:pt idx="56">
                  <c:v>282</c:v>
                </c:pt>
                <c:pt idx="57">
                  <c:v>271</c:v>
                </c:pt>
                <c:pt idx="58">
                  <c:v>221</c:v>
                </c:pt>
                <c:pt idx="59">
                  <c:v>249</c:v>
                </c:pt>
                <c:pt idx="60">
                  <c:v>231</c:v>
                </c:pt>
                <c:pt idx="61">
                  <c:v>260</c:v>
                </c:pt>
                <c:pt idx="62">
                  <c:v>253</c:v>
                </c:pt>
                <c:pt idx="63">
                  <c:v>244</c:v>
                </c:pt>
                <c:pt idx="64">
                  <c:v>242</c:v>
                </c:pt>
                <c:pt idx="65">
                  <c:v>255</c:v>
                </c:pt>
                <c:pt idx="66">
                  <c:v>236</c:v>
                </c:pt>
                <c:pt idx="67">
                  <c:v>217</c:v>
                </c:pt>
                <c:pt idx="68">
                  <c:v>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46-43DA-B60B-F2814F69D431}"/>
            </c:ext>
          </c:extLst>
        </c:ser>
        <c:ser>
          <c:idx val="2"/>
          <c:order val="2"/>
          <c:tx>
            <c:strRef>
              <c:f>' HE-1 MHTLS 15'!$C$10</c:f>
              <c:strCache>
                <c:ptCount val="1"/>
                <c:pt idx="0">
                  <c:v>HE-1 Prod 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15'!$D$10:$BT$10</c:f>
              <c:numCache>
                <c:formatCode>0</c:formatCode>
                <c:ptCount val="69"/>
                <c:pt idx="0">
                  <c:v>137</c:v>
                </c:pt>
                <c:pt idx="1">
                  <c:v>190</c:v>
                </c:pt>
                <c:pt idx="2">
                  <c:v>228</c:v>
                </c:pt>
                <c:pt idx="3">
                  <c:v>263</c:v>
                </c:pt>
                <c:pt idx="4">
                  <c:v>282</c:v>
                </c:pt>
                <c:pt idx="5">
                  <c:v>302</c:v>
                </c:pt>
                <c:pt idx="6">
                  <c:v>309</c:v>
                </c:pt>
                <c:pt idx="7">
                  <c:v>286</c:v>
                </c:pt>
                <c:pt idx="8">
                  <c:v>292</c:v>
                </c:pt>
                <c:pt idx="9">
                  <c:v>320</c:v>
                </c:pt>
                <c:pt idx="10">
                  <c:v>324</c:v>
                </c:pt>
                <c:pt idx="11">
                  <c:v>326</c:v>
                </c:pt>
                <c:pt idx="12">
                  <c:v>327</c:v>
                </c:pt>
                <c:pt idx="13">
                  <c:v>330</c:v>
                </c:pt>
                <c:pt idx="14">
                  <c:v>336</c:v>
                </c:pt>
                <c:pt idx="15">
                  <c:v>337</c:v>
                </c:pt>
                <c:pt idx="16">
                  <c:v>331</c:v>
                </c:pt>
                <c:pt idx="17">
                  <c:v>335</c:v>
                </c:pt>
                <c:pt idx="18">
                  <c:v>336</c:v>
                </c:pt>
                <c:pt idx="19">
                  <c:v>327</c:v>
                </c:pt>
                <c:pt idx="20">
                  <c:v>328</c:v>
                </c:pt>
                <c:pt idx="21">
                  <c:v>321</c:v>
                </c:pt>
                <c:pt idx="22">
                  <c:v>319</c:v>
                </c:pt>
                <c:pt idx="23">
                  <c:v>332</c:v>
                </c:pt>
                <c:pt idx="24">
                  <c:v>311</c:v>
                </c:pt>
                <c:pt idx="25">
                  <c:v>314</c:v>
                </c:pt>
                <c:pt idx="26">
                  <c:v>328</c:v>
                </c:pt>
                <c:pt idx="27">
                  <c:v>320</c:v>
                </c:pt>
                <c:pt idx="28">
                  <c:v>323</c:v>
                </c:pt>
                <c:pt idx="29">
                  <c:v>329</c:v>
                </c:pt>
                <c:pt idx="30">
                  <c:v>324</c:v>
                </c:pt>
                <c:pt idx="31">
                  <c:v>319</c:v>
                </c:pt>
                <c:pt idx="32">
                  <c:v>327</c:v>
                </c:pt>
                <c:pt idx="33">
                  <c:v>323</c:v>
                </c:pt>
                <c:pt idx="34">
                  <c:v>316</c:v>
                </c:pt>
                <c:pt idx="35">
                  <c:v>328</c:v>
                </c:pt>
                <c:pt idx="36">
                  <c:v>324</c:v>
                </c:pt>
                <c:pt idx="37">
                  <c:v>316</c:v>
                </c:pt>
                <c:pt idx="38">
                  <c:v>329</c:v>
                </c:pt>
                <c:pt idx="39">
                  <c:v>315</c:v>
                </c:pt>
                <c:pt idx="40">
                  <c:v>317</c:v>
                </c:pt>
                <c:pt idx="41">
                  <c:v>327</c:v>
                </c:pt>
                <c:pt idx="42">
                  <c:v>327</c:v>
                </c:pt>
                <c:pt idx="43">
                  <c:v>319</c:v>
                </c:pt>
                <c:pt idx="44">
                  <c:v>330</c:v>
                </c:pt>
                <c:pt idx="45">
                  <c:v>323</c:v>
                </c:pt>
                <c:pt idx="46">
                  <c:v>317</c:v>
                </c:pt>
                <c:pt idx="47">
                  <c:v>328</c:v>
                </c:pt>
                <c:pt idx="48">
                  <c:v>325</c:v>
                </c:pt>
                <c:pt idx="49">
                  <c:v>310</c:v>
                </c:pt>
                <c:pt idx="50">
                  <c:v>329</c:v>
                </c:pt>
                <c:pt idx="51">
                  <c:v>321</c:v>
                </c:pt>
                <c:pt idx="52">
                  <c:v>326</c:v>
                </c:pt>
                <c:pt idx="53">
                  <c:v>327</c:v>
                </c:pt>
                <c:pt idx="54">
                  <c:v>309</c:v>
                </c:pt>
                <c:pt idx="55">
                  <c:v>319</c:v>
                </c:pt>
                <c:pt idx="56">
                  <c:v>330</c:v>
                </c:pt>
                <c:pt idx="57">
                  <c:v>332</c:v>
                </c:pt>
                <c:pt idx="58">
                  <c:v>294</c:v>
                </c:pt>
                <c:pt idx="59">
                  <c:v>316</c:v>
                </c:pt>
                <c:pt idx="60">
                  <c:v>315</c:v>
                </c:pt>
                <c:pt idx="61">
                  <c:v>316</c:v>
                </c:pt>
                <c:pt idx="62">
                  <c:v>315</c:v>
                </c:pt>
                <c:pt idx="63">
                  <c:v>313</c:v>
                </c:pt>
                <c:pt idx="64">
                  <c:v>313</c:v>
                </c:pt>
                <c:pt idx="65">
                  <c:v>318</c:v>
                </c:pt>
                <c:pt idx="66">
                  <c:v>313</c:v>
                </c:pt>
                <c:pt idx="67">
                  <c:v>289</c:v>
                </c:pt>
                <c:pt idx="68">
                  <c:v>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6-43DA-B60B-F2814F69D431}"/>
            </c:ext>
          </c:extLst>
        </c:ser>
        <c:ser>
          <c:idx val="3"/>
          <c:order val="3"/>
          <c:tx>
            <c:strRef>
              <c:f>' HE-1 MHTLS 15'!$C$11</c:f>
              <c:strCache>
                <c:ptCount val="1"/>
                <c:pt idx="0">
                  <c:v>HE-1 Prod 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15'!$D$11:$BT$11</c:f>
              <c:numCache>
                <c:formatCode>0</c:formatCode>
                <c:ptCount val="69"/>
                <c:pt idx="0">
                  <c:v>50</c:v>
                </c:pt>
                <c:pt idx="1">
                  <c:v>54</c:v>
                </c:pt>
                <c:pt idx="2">
                  <c:v>55</c:v>
                </c:pt>
                <c:pt idx="3">
                  <c:v>57</c:v>
                </c:pt>
                <c:pt idx="4">
                  <c:v>41</c:v>
                </c:pt>
                <c:pt idx="5">
                  <c:v>45</c:v>
                </c:pt>
                <c:pt idx="6">
                  <c:v>45</c:v>
                </c:pt>
                <c:pt idx="7">
                  <c:v>47</c:v>
                </c:pt>
                <c:pt idx="8">
                  <c:v>59</c:v>
                </c:pt>
                <c:pt idx="9">
                  <c:v>52</c:v>
                </c:pt>
                <c:pt idx="10">
                  <c:v>73</c:v>
                </c:pt>
                <c:pt idx="11">
                  <c:v>73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75</c:v>
                </c:pt>
                <c:pt idx="16">
                  <c:v>77</c:v>
                </c:pt>
                <c:pt idx="17">
                  <c:v>76</c:v>
                </c:pt>
                <c:pt idx="18">
                  <c:v>75</c:v>
                </c:pt>
                <c:pt idx="19">
                  <c:v>74</c:v>
                </c:pt>
                <c:pt idx="20">
                  <c:v>77</c:v>
                </c:pt>
                <c:pt idx="21">
                  <c:v>73</c:v>
                </c:pt>
                <c:pt idx="22">
                  <c:v>75</c:v>
                </c:pt>
                <c:pt idx="23">
                  <c:v>77</c:v>
                </c:pt>
                <c:pt idx="24">
                  <c:v>78</c:v>
                </c:pt>
                <c:pt idx="25">
                  <c:v>79</c:v>
                </c:pt>
                <c:pt idx="26">
                  <c:v>75</c:v>
                </c:pt>
                <c:pt idx="27">
                  <c:v>70</c:v>
                </c:pt>
                <c:pt idx="28">
                  <c:v>73</c:v>
                </c:pt>
                <c:pt idx="29">
                  <c:v>78</c:v>
                </c:pt>
                <c:pt idx="30">
                  <c:v>71</c:v>
                </c:pt>
                <c:pt idx="31">
                  <c:v>77</c:v>
                </c:pt>
                <c:pt idx="32">
                  <c:v>78</c:v>
                </c:pt>
                <c:pt idx="33">
                  <c:v>71</c:v>
                </c:pt>
                <c:pt idx="34">
                  <c:v>82</c:v>
                </c:pt>
                <c:pt idx="35">
                  <c:v>72</c:v>
                </c:pt>
                <c:pt idx="36">
                  <c:v>78</c:v>
                </c:pt>
                <c:pt idx="37">
                  <c:v>81</c:v>
                </c:pt>
                <c:pt idx="38">
                  <c:v>75</c:v>
                </c:pt>
                <c:pt idx="39">
                  <c:v>74</c:v>
                </c:pt>
                <c:pt idx="40">
                  <c:v>78</c:v>
                </c:pt>
                <c:pt idx="41">
                  <c:v>74</c:v>
                </c:pt>
                <c:pt idx="42">
                  <c:v>80</c:v>
                </c:pt>
                <c:pt idx="43">
                  <c:v>80</c:v>
                </c:pt>
                <c:pt idx="44">
                  <c:v>79</c:v>
                </c:pt>
                <c:pt idx="45">
                  <c:v>79</c:v>
                </c:pt>
                <c:pt idx="46">
                  <c:v>76</c:v>
                </c:pt>
                <c:pt idx="47">
                  <c:v>76</c:v>
                </c:pt>
                <c:pt idx="48">
                  <c:v>78</c:v>
                </c:pt>
                <c:pt idx="49">
                  <c:v>74</c:v>
                </c:pt>
                <c:pt idx="50">
                  <c:v>77</c:v>
                </c:pt>
                <c:pt idx="51">
                  <c:v>74</c:v>
                </c:pt>
                <c:pt idx="52">
                  <c:v>79</c:v>
                </c:pt>
                <c:pt idx="53">
                  <c:v>80</c:v>
                </c:pt>
                <c:pt idx="54">
                  <c:v>75</c:v>
                </c:pt>
                <c:pt idx="55">
                  <c:v>83</c:v>
                </c:pt>
                <c:pt idx="56">
                  <c:v>82</c:v>
                </c:pt>
                <c:pt idx="57">
                  <c:v>75</c:v>
                </c:pt>
                <c:pt idx="58">
                  <c:v>45</c:v>
                </c:pt>
                <c:pt idx="59">
                  <c:v>43</c:v>
                </c:pt>
                <c:pt idx="60">
                  <c:v>25</c:v>
                </c:pt>
                <c:pt idx="61">
                  <c:v>35</c:v>
                </c:pt>
                <c:pt idx="62">
                  <c:v>30</c:v>
                </c:pt>
                <c:pt idx="63">
                  <c:v>29</c:v>
                </c:pt>
                <c:pt idx="64">
                  <c:v>27</c:v>
                </c:pt>
                <c:pt idx="65">
                  <c:v>23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46-43DA-B60B-F2814F69D431}"/>
            </c:ext>
          </c:extLst>
        </c:ser>
        <c:ser>
          <c:idx val="4"/>
          <c:order val="4"/>
          <c:tx>
            <c:strRef>
              <c:f>' HE-1 MHTLS 15'!$C$12</c:f>
              <c:strCache>
                <c:ptCount val="1"/>
                <c:pt idx="0">
                  <c:v>HE-1 Bend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15'!$D$12:$BT$12</c:f>
              <c:numCache>
                <c:formatCode>General</c:formatCode>
                <c:ptCount val="69"/>
                <c:pt idx="0">
                  <c:v>60</c:v>
                </c:pt>
                <c:pt idx="1">
                  <c:v>71</c:v>
                </c:pt>
                <c:pt idx="2">
                  <c:v>77</c:v>
                </c:pt>
                <c:pt idx="3">
                  <c:v>83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80</c:v>
                </c:pt>
                <c:pt idx="8">
                  <c:v>107</c:v>
                </c:pt>
                <c:pt idx="9">
                  <c:v>131</c:v>
                </c:pt>
                <c:pt idx="10">
                  <c:v>118</c:v>
                </c:pt>
                <c:pt idx="11">
                  <c:v>115</c:v>
                </c:pt>
                <c:pt idx="12">
                  <c:v>121</c:v>
                </c:pt>
                <c:pt idx="13">
                  <c:v>126</c:v>
                </c:pt>
                <c:pt idx="14">
                  <c:v>103</c:v>
                </c:pt>
                <c:pt idx="15">
                  <c:v>135</c:v>
                </c:pt>
                <c:pt idx="16">
                  <c:v>130</c:v>
                </c:pt>
                <c:pt idx="17">
                  <c:v>130</c:v>
                </c:pt>
                <c:pt idx="18">
                  <c:v>142</c:v>
                </c:pt>
                <c:pt idx="19">
                  <c:v>131</c:v>
                </c:pt>
                <c:pt idx="20">
                  <c:v>137</c:v>
                </c:pt>
                <c:pt idx="21">
                  <c:v>113</c:v>
                </c:pt>
                <c:pt idx="22">
                  <c:v>137</c:v>
                </c:pt>
                <c:pt idx="23">
                  <c:v>134</c:v>
                </c:pt>
                <c:pt idx="24">
                  <c:v>110</c:v>
                </c:pt>
                <c:pt idx="25">
                  <c:v>114</c:v>
                </c:pt>
                <c:pt idx="26">
                  <c:v>139</c:v>
                </c:pt>
                <c:pt idx="27">
                  <c:v>111</c:v>
                </c:pt>
                <c:pt idx="28">
                  <c:v>121</c:v>
                </c:pt>
                <c:pt idx="29">
                  <c:v>139</c:v>
                </c:pt>
                <c:pt idx="30">
                  <c:v>111</c:v>
                </c:pt>
                <c:pt idx="31">
                  <c:v>138</c:v>
                </c:pt>
                <c:pt idx="32">
                  <c:v>136</c:v>
                </c:pt>
                <c:pt idx="33">
                  <c:v>112</c:v>
                </c:pt>
                <c:pt idx="34">
                  <c:v>134</c:v>
                </c:pt>
                <c:pt idx="35">
                  <c:v>120</c:v>
                </c:pt>
                <c:pt idx="36">
                  <c:v>128</c:v>
                </c:pt>
                <c:pt idx="37">
                  <c:v>135</c:v>
                </c:pt>
                <c:pt idx="38">
                  <c:v>140</c:v>
                </c:pt>
                <c:pt idx="39">
                  <c:v>120</c:v>
                </c:pt>
                <c:pt idx="40">
                  <c:v>138</c:v>
                </c:pt>
                <c:pt idx="41">
                  <c:v>122</c:v>
                </c:pt>
                <c:pt idx="42">
                  <c:v>128</c:v>
                </c:pt>
                <c:pt idx="43">
                  <c:v>149</c:v>
                </c:pt>
                <c:pt idx="44">
                  <c:v>134</c:v>
                </c:pt>
                <c:pt idx="45">
                  <c:v>131</c:v>
                </c:pt>
                <c:pt idx="46">
                  <c:v>129</c:v>
                </c:pt>
                <c:pt idx="47">
                  <c:v>139</c:v>
                </c:pt>
                <c:pt idx="48">
                  <c:v>151</c:v>
                </c:pt>
                <c:pt idx="49">
                  <c:v>112</c:v>
                </c:pt>
                <c:pt idx="50">
                  <c:v>144</c:v>
                </c:pt>
                <c:pt idx="51">
                  <c:v>137</c:v>
                </c:pt>
                <c:pt idx="52">
                  <c:v>149</c:v>
                </c:pt>
                <c:pt idx="53">
                  <c:v>141</c:v>
                </c:pt>
                <c:pt idx="54">
                  <c:v>116</c:v>
                </c:pt>
                <c:pt idx="55">
                  <c:v>131</c:v>
                </c:pt>
                <c:pt idx="56">
                  <c:v>133</c:v>
                </c:pt>
                <c:pt idx="57">
                  <c:v>133</c:v>
                </c:pt>
                <c:pt idx="58">
                  <c:v>78</c:v>
                </c:pt>
                <c:pt idx="59">
                  <c:v>88</c:v>
                </c:pt>
                <c:pt idx="60">
                  <c:v>63</c:v>
                </c:pt>
                <c:pt idx="61">
                  <c:v>93</c:v>
                </c:pt>
                <c:pt idx="62">
                  <c:v>77</c:v>
                </c:pt>
                <c:pt idx="63">
                  <c:v>64</c:v>
                </c:pt>
                <c:pt idx="65">
                  <c:v>44</c:v>
                </c:pt>
                <c:pt idx="66">
                  <c:v>40</c:v>
                </c:pt>
                <c:pt idx="67">
                  <c:v>30</c:v>
                </c:pt>
                <c:pt idx="68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46-43DA-B60B-F2814F69D431}"/>
            </c:ext>
          </c:extLst>
        </c:ser>
        <c:ser>
          <c:idx val="5"/>
          <c:order val="5"/>
          <c:tx>
            <c:strRef>
              <c:f>' HE-1 MHTLS 15'!$C$13</c:f>
              <c:strCache>
                <c:ptCount val="1"/>
                <c:pt idx="0">
                  <c:v>HE-1 Bend 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15'!$D$13:$BT$13</c:f>
              <c:numCache>
                <c:formatCode>General</c:formatCode>
                <c:ptCount val="69"/>
                <c:pt idx="0">
                  <c:v>93</c:v>
                </c:pt>
                <c:pt idx="1">
                  <c:v>120</c:v>
                </c:pt>
                <c:pt idx="2">
                  <c:v>142</c:v>
                </c:pt>
                <c:pt idx="3">
                  <c:v>165</c:v>
                </c:pt>
                <c:pt idx="4">
                  <c:v>126</c:v>
                </c:pt>
                <c:pt idx="5">
                  <c:v>183</c:v>
                </c:pt>
                <c:pt idx="6">
                  <c:v>187</c:v>
                </c:pt>
                <c:pt idx="7">
                  <c:v>166</c:v>
                </c:pt>
                <c:pt idx="8">
                  <c:v>208</c:v>
                </c:pt>
                <c:pt idx="9">
                  <c:v>234</c:v>
                </c:pt>
                <c:pt idx="10">
                  <c:v>221</c:v>
                </c:pt>
                <c:pt idx="11">
                  <c:v>215</c:v>
                </c:pt>
                <c:pt idx="12">
                  <c:v>230</c:v>
                </c:pt>
                <c:pt idx="13">
                  <c:v>239</c:v>
                </c:pt>
                <c:pt idx="14">
                  <c:v>182</c:v>
                </c:pt>
                <c:pt idx="15">
                  <c:v>242</c:v>
                </c:pt>
                <c:pt idx="16">
                  <c:v>232</c:v>
                </c:pt>
                <c:pt idx="17">
                  <c:v>235</c:v>
                </c:pt>
                <c:pt idx="18">
                  <c:v>248</c:v>
                </c:pt>
                <c:pt idx="19">
                  <c:v>231</c:v>
                </c:pt>
                <c:pt idx="20">
                  <c:v>241</c:v>
                </c:pt>
                <c:pt idx="21">
                  <c:v>209</c:v>
                </c:pt>
                <c:pt idx="22">
                  <c:v>230</c:v>
                </c:pt>
                <c:pt idx="23">
                  <c:v>234</c:v>
                </c:pt>
                <c:pt idx="24">
                  <c:v>198</c:v>
                </c:pt>
                <c:pt idx="25">
                  <c:v>197</c:v>
                </c:pt>
                <c:pt idx="26">
                  <c:v>234</c:v>
                </c:pt>
                <c:pt idx="27">
                  <c:v>198</c:v>
                </c:pt>
                <c:pt idx="28">
                  <c:v>207</c:v>
                </c:pt>
                <c:pt idx="29">
                  <c:v>233</c:v>
                </c:pt>
                <c:pt idx="30">
                  <c:v>207</c:v>
                </c:pt>
                <c:pt idx="31">
                  <c:v>226</c:v>
                </c:pt>
                <c:pt idx="32">
                  <c:v>225</c:v>
                </c:pt>
                <c:pt idx="33">
                  <c:v>199</c:v>
                </c:pt>
                <c:pt idx="34">
                  <c:v>216</c:v>
                </c:pt>
                <c:pt idx="35">
                  <c:v>207</c:v>
                </c:pt>
                <c:pt idx="36">
                  <c:v>220</c:v>
                </c:pt>
                <c:pt idx="37">
                  <c:v>218</c:v>
                </c:pt>
                <c:pt idx="38">
                  <c:v>227</c:v>
                </c:pt>
                <c:pt idx="39">
                  <c:v>208</c:v>
                </c:pt>
                <c:pt idx="40">
                  <c:v>220</c:v>
                </c:pt>
                <c:pt idx="41">
                  <c:v>207</c:v>
                </c:pt>
                <c:pt idx="42">
                  <c:v>212</c:v>
                </c:pt>
                <c:pt idx="43">
                  <c:v>230</c:v>
                </c:pt>
                <c:pt idx="44">
                  <c:v>219</c:v>
                </c:pt>
                <c:pt idx="45">
                  <c:v>214</c:v>
                </c:pt>
                <c:pt idx="46">
                  <c:v>207</c:v>
                </c:pt>
                <c:pt idx="47">
                  <c:v>224</c:v>
                </c:pt>
                <c:pt idx="48">
                  <c:v>235</c:v>
                </c:pt>
                <c:pt idx="49">
                  <c:v>182</c:v>
                </c:pt>
                <c:pt idx="50">
                  <c:v>228</c:v>
                </c:pt>
                <c:pt idx="51">
                  <c:v>223</c:v>
                </c:pt>
                <c:pt idx="52">
                  <c:v>224</c:v>
                </c:pt>
                <c:pt idx="53">
                  <c:v>222</c:v>
                </c:pt>
                <c:pt idx="54">
                  <c:v>194</c:v>
                </c:pt>
                <c:pt idx="55">
                  <c:v>223</c:v>
                </c:pt>
                <c:pt idx="56">
                  <c:v>224</c:v>
                </c:pt>
                <c:pt idx="57">
                  <c:v>215</c:v>
                </c:pt>
                <c:pt idx="58">
                  <c:v>163</c:v>
                </c:pt>
                <c:pt idx="59">
                  <c:v>186</c:v>
                </c:pt>
                <c:pt idx="60">
                  <c:v>167</c:v>
                </c:pt>
                <c:pt idx="61">
                  <c:v>200</c:v>
                </c:pt>
                <c:pt idx="62">
                  <c:v>189</c:v>
                </c:pt>
                <c:pt idx="63">
                  <c:v>169</c:v>
                </c:pt>
                <c:pt idx="65">
                  <c:v>150</c:v>
                </c:pt>
                <c:pt idx="66">
                  <c:v>127</c:v>
                </c:pt>
                <c:pt idx="67">
                  <c:v>74</c:v>
                </c:pt>
                <c:pt idx="68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46-43DA-B60B-F2814F69D431}"/>
            </c:ext>
          </c:extLst>
        </c:ser>
        <c:ser>
          <c:idx val="6"/>
          <c:order val="6"/>
          <c:tx>
            <c:strRef>
              <c:f>' HE-1 MHTLS 15'!$C$14</c:f>
              <c:strCache>
                <c:ptCount val="1"/>
                <c:pt idx="0">
                  <c:v>HE-1 Shell 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15'!$D$14:$BT$14</c:f>
              <c:numCache>
                <c:formatCode>General</c:formatCode>
                <c:ptCount val="69"/>
                <c:pt idx="0">
                  <c:v>66</c:v>
                </c:pt>
                <c:pt idx="1">
                  <c:v>80</c:v>
                </c:pt>
                <c:pt idx="2">
                  <c:v>89</c:v>
                </c:pt>
                <c:pt idx="3">
                  <c:v>98</c:v>
                </c:pt>
                <c:pt idx="4">
                  <c:v>98</c:v>
                </c:pt>
                <c:pt idx="5">
                  <c:v>100</c:v>
                </c:pt>
                <c:pt idx="6">
                  <c:v>102</c:v>
                </c:pt>
                <c:pt idx="7">
                  <c:v>86</c:v>
                </c:pt>
                <c:pt idx="8">
                  <c:v>125</c:v>
                </c:pt>
                <c:pt idx="9">
                  <c:v>149</c:v>
                </c:pt>
                <c:pt idx="10">
                  <c:v>135</c:v>
                </c:pt>
                <c:pt idx="11">
                  <c:v>131</c:v>
                </c:pt>
                <c:pt idx="12">
                  <c:v>138</c:v>
                </c:pt>
                <c:pt idx="13">
                  <c:v>144</c:v>
                </c:pt>
                <c:pt idx="14">
                  <c:v>117</c:v>
                </c:pt>
                <c:pt idx="15">
                  <c:v>151</c:v>
                </c:pt>
                <c:pt idx="16">
                  <c:v>148</c:v>
                </c:pt>
                <c:pt idx="17">
                  <c:v>149</c:v>
                </c:pt>
                <c:pt idx="18">
                  <c:v>160</c:v>
                </c:pt>
                <c:pt idx="19">
                  <c:v>148</c:v>
                </c:pt>
                <c:pt idx="20">
                  <c:v>155</c:v>
                </c:pt>
                <c:pt idx="21">
                  <c:v>128</c:v>
                </c:pt>
                <c:pt idx="22">
                  <c:v>155</c:v>
                </c:pt>
                <c:pt idx="23">
                  <c:v>153</c:v>
                </c:pt>
                <c:pt idx="24">
                  <c:v>125</c:v>
                </c:pt>
                <c:pt idx="25">
                  <c:v>130</c:v>
                </c:pt>
                <c:pt idx="26">
                  <c:v>158</c:v>
                </c:pt>
                <c:pt idx="27">
                  <c:v>127</c:v>
                </c:pt>
                <c:pt idx="28">
                  <c:v>138</c:v>
                </c:pt>
                <c:pt idx="29">
                  <c:v>160</c:v>
                </c:pt>
                <c:pt idx="30">
                  <c:v>127</c:v>
                </c:pt>
                <c:pt idx="31">
                  <c:v>159</c:v>
                </c:pt>
                <c:pt idx="32">
                  <c:v>157</c:v>
                </c:pt>
                <c:pt idx="33">
                  <c:v>129</c:v>
                </c:pt>
                <c:pt idx="34">
                  <c:v>155</c:v>
                </c:pt>
                <c:pt idx="35">
                  <c:v>140</c:v>
                </c:pt>
                <c:pt idx="36">
                  <c:v>147</c:v>
                </c:pt>
                <c:pt idx="37">
                  <c:v>155</c:v>
                </c:pt>
                <c:pt idx="38">
                  <c:v>167</c:v>
                </c:pt>
                <c:pt idx="39">
                  <c:v>140</c:v>
                </c:pt>
                <c:pt idx="40">
                  <c:v>160</c:v>
                </c:pt>
                <c:pt idx="41">
                  <c:v>141</c:v>
                </c:pt>
                <c:pt idx="42">
                  <c:v>148</c:v>
                </c:pt>
                <c:pt idx="43">
                  <c:v>171</c:v>
                </c:pt>
                <c:pt idx="44">
                  <c:v>156</c:v>
                </c:pt>
                <c:pt idx="45">
                  <c:v>152</c:v>
                </c:pt>
                <c:pt idx="46">
                  <c:v>150</c:v>
                </c:pt>
                <c:pt idx="47">
                  <c:v>162</c:v>
                </c:pt>
                <c:pt idx="48">
                  <c:v>176</c:v>
                </c:pt>
                <c:pt idx="49">
                  <c:v>130</c:v>
                </c:pt>
                <c:pt idx="50">
                  <c:v>168</c:v>
                </c:pt>
                <c:pt idx="51">
                  <c:v>159</c:v>
                </c:pt>
                <c:pt idx="52">
                  <c:v>173</c:v>
                </c:pt>
                <c:pt idx="53">
                  <c:v>164</c:v>
                </c:pt>
                <c:pt idx="54">
                  <c:v>136</c:v>
                </c:pt>
                <c:pt idx="55">
                  <c:v>174</c:v>
                </c:pt>
                <c:pt idx="56">
                  <c:v>176</c:v>
                </c:pt>
                <c:pt idx="57">
                  <c:v>133</c:v>
                </c:pt>
                <c:pt idx="58">
                  <c:v>100</c:v>
                </c:pt>
                <c:pt idx="59">
                  <c:v>112</c:v>
                </c:pt>
                <c:pt idx="60">
                  <c:v>86</c:v>
                </c:pt>
                <c:pt idx="61">
                  <c:v>124</c:v>
                </c:pt>
                <c:pt idx="62">
                  <c:v>103</c:v>
                </c:pt>
                <c:pt idx="63">
                  <c:v>86</c:v>
                </c:pt>
                <c:pt idx="65">
                  <c:v>56</c:v>
                </c:pt>
                <c:pt idx="66">
                  <c:v>49</c:v>
                </c:pt>
                <c:pt idx="67">
                  <c:v>37</c:v>
                </c:pt>
                <c:pt idx="68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46-43DA-B60B-F2814F69D431}"/>
            </c:ext>
          </c:extLst>
        </c:ser>
        <c:ser>
          <c:idx val="7"/>
          <c:order val="7"/>
          <c:tx>
            <c:strRef>
              <c:f>' HE-1 MHTLS 15'!$C$15</c:f>
              <c:strCache>
                <c:ptCount val="1"/>
                <c:pt idx="0">
                  <c:v>HE-1 Shell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15'!$D$15:$BT$15</c:f>
              <c:numCache>
                <c:formatCode>General</c:formatCode>
                <c:ptCount val="69"/>
                <c:pt idx="0">
                  <c:v>110</c:v>
                </c:pt>
                <c:pt idx="1">
                  <c:v>141</c:v>
                </c:pt>
                <c:pt idx="2">
                  <c:v>166</c:v>
                </c:pt>
                <c:pt idx="3">
                  <c:v>191</c:v>
                </c:pt>
                <c:pt idx="4">
                  <c:v>206</c:v>
                </c:pt>
                <c:pt idx="5">
                  <c:v>213</c:v>
                </c:pt>
                <c:pt idx="6">
                  <c:v>218</c:v>
                </c:pt>
                <c:pt idx="7">
                  <c:v>183</c:v>
                </c:pt>
                <c:pt idx="8">
                  <c:v>242</c:v>
                </c:pt>
                <c:pt idx="9">
                  <c:v>267</c:v>
                </c:pt>
                <c:pt idx="10">
                  <c:v>256</c:v>
                </c:pt>
                <c:pt idx="11">
                  <c:v>252</c:v>
                </c:pt>
                <c:pt idx="12">
                  <c:v>268</c:v>
                </c:pt>
                <c:pt idx="13">
                  <c:v>276</c:v>
                </c:pt>
                <c:pt idx="14">
                  <c:v>216</c:v>
                </c:pt>
                <c:pt idx="15">
                  <c:v>281</c:v>
                </c:pt>
                <c:pt idx="16">
                  <c:v>272</c:v>
                </c:pt>
                <c:pt idx="17">
                  <c:v>272</c:v>
                </c:pt>
                <c:pt idx="18">
                  <c:v>287</c:v>
                </c:pt>
                <c:pt idx="19">
                  <c:v>270</c:v>
                </c:pt>
                <c:pt idx="20">
                  <c:v>280</c:v>
                </c:pt>
                <c:pt idx="21">
                  <c:v>262</c:v>
                </c:pt>
                <c:pt idx="22">
                  <c:v>267</c:v>
                </c:pt>
                <c:pt idx="23">
                  <c:v>275</c:v>
                </c:pt>
                <c:pt idx="24">
                  <c:v>257</c:v>
                </c:pt>
                <c:pt idx="25">
                  <c:v>255</c:v>
                </c:pt>
                <c:pt idx="26">
                  <c:v>278</c:v>
                </c:pt>
                <c:pt idx="27">
                  <c:v>249</c:v>
                </c:pt>
                <c:pt idx="28">
                  <c:v>256</c:v>
                </c:pt>
                <c:pt idx="29">
                  <c:v>282</c:v>
                </c:pt>
                <c:pt idx="30">
                  <c:v>261</c:v>
                </c:pt>
                <c:pt idx="31">
                  <c:v>272</c:v>
                </c:pt>
                <c:pt idx="32">
                  <c:v>278</c:v>
                </c:pt>
                <c:pt idx="33">
                  <c:v>263</c:v>
                </c:pt>
                <c:pt idx="34">
                  <c:v>260</c:v>
                </c:pt>
                <c:pt idx="35">
                  <c:v>263</c:v>
                </c:pt>
                <c:pt idx="36">
                  <c:v>272</c:v>
                </c:pt>
                <c:pt idx="37">
                  <c:v>263</c:v>
                </c:pt>
                <c:pt idx="38">
                  <c:v>282</c:v>
                </c:pt>
                <c:pt idx="39">
                  <c:v>274</c:v>
                </c:pt>
                <c:pt idx="40">
                  <c:v>272</c:v>
                </c:pt>
                <c:pt idx="41">
                  <c:v>265</c:v>
                </c:pt>
                <c:pt idx="42">
                  <c:v>266</c:v>
                </c:pt>
                <c:pt idx="43">
                  <c:v>278</c:v>
                </c:pt>
                <c:pt idx="44">
                  <c:v>276</c:v>
                </c:pt>
                <c:pt idx="45">
                  <c:v>273</c:v>
                </c:pt>
                <c:pt idx="46">
                  <c:v>262</c:v>
                </c:pt>
                <c:pt idx="47">
                  <c:v>253</c:v>
                </c:pt>
                <c:pt idx="48">
                  <c:v>296</c:v>
                </c:pt>
                <c:pt idx="49">
                  <c:v>231</c:v>
                </c:pt>
                <c:pt idx="50">
                  <c:v>288</c:v>
                </c:pt>
                <c:pt idx="51">
                  <c:v>286</c:v>
                </c:pt>
                <c:pt idx="52">
                  <c:v>281</c:v>
                </c:pt>
                <c:pt idx="53">
                  <c:v>280</c:v>
                </c:pt>
                <c:pt idx="54">
                  <c:v>266</c:v>
                </c:pt>
                <c:pt idx="55">
                  <c:v>281</c:v>
                </c:pt>
                <c:pt idx="56">
                  <c:v>293</c:v>
                </c:pt>
                <c:pt idx="57">
                  <c:v>290</c:v>
                </c:pt>
                <c:pt idx="58">
                  <c:v>238</c:v>
                </c:pt>
                <c:pt idx="59">
                  <c:v>258</c:v>
                </c:pt>
                <c:pt idx="60">
                  <c:v>245</c:v>
                </c:pt>
                <c:pt idx="61">
                  <c:v>265</c:v>
                </c:pt>
                <c:pt idx="62">
                  <c:v>257</c:v>
                </c:pt>
                <c:pt idx="63">
                  <c:v>234</c:v>
                </c:pt>
                <c:pt idx="65">
                  <c:v>193</c:v>
                </c:pt>
                <c:pt idx="66">
                  <c:v>173</c:v>
                </c:pt>
                <c:pt idx="67">
                  <c:v>115</c:v>
                </c:pt>
                <c:pt idx="68">
                  <c:v>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C46-43DA-B60B-F2814F69D431}"/>
            </c:ext>
          </c:extLst>
        </c:ser>
        <c:ser>
          <c:idx val="8"/>
          <c:order val="8"/>
          <c:tx>
            <c:strRef>
              <c:f>' HE-1 MHTLS 15'!$C$16</c:f>
              <c:strCache>
                <c:ptCount val="1"/>
                <c:pt idx="0">
                  <c:v>HE-1 Bend 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15'!$D$16:$BT$16</c:f>
              <c:numCache>
                <c:formatCode>General</c:formatCode>
                <c:ptCount val="69"/>
                <c:pt idx="0">
                  <c:v>55</c:v>
                </c:pt>
                <c:pt idx="1">
                  <c:v>60</c:v>
                </c:pt>
                <c:pt idx="2">
                  <c:v>62</c:v>
                </c:pt>
                <c:pt idx="3">
                  <c:v>55</c:v>
                </c:pt>
                <c:pt idx="4">
                  <c:v>52</c:v>
                </c:pt>
                <c:pt idx="5">
                  <c:v>53</c:v>
                </c:pt>
                <c:pt idx="6">
                  <c:v>53</c:v>
                </c:pt>
                <c:pt idx="7">
                  <c:v>60</c:v>
                </c:pt>
                <c:pt idx="8">
                  <c:v>81</c:v>
                </c:pt>
                <c:pt idx="9">
                  <c:v>98</c:v>
                </c:pt>
                <c:pt idx="10">
                  <c:v>90</c:v>
                </c:pt>
                <c:pt idx="11">
                  <c:v>89</c:v>
                </c:pt>
                <c:pt idx="12">
                  <c:v>91</c:v>
                </c:pt>
                <c:pt idx="13">
                  <c:v>94</c:v>
                </c:pt>
                <c:pt idx="14">
                  <c:v>84</c:v>
                </c:pt>
                <c:pt idx="15">
                  <c:v>98</c:v>
                </c:pt>
                <c:pt idx="16">
                  <c:v>97</c:v>
                </c:pt>
                <c:pt idx="17">
                  <c:v>98</c:v>
                </c:pt>
                <c:pt idx="18">
                  <c:v>102</c:v>
                </c:pt>
                <c:pt idx="19">
                  <c:v>96</c:v>
                </c:pt>
                <c:pt idx="20">
                  <c:v>99</c:v>
                </c:pt>
                <c:pt idx="21">
                  <c:v>89</c:v>
                </c:pt>
                <c:pt idx="22">
                  <c:v>100</c:v>
                </c:pt>
                <c:pt idx="23">
                  <c:v>98</c:v>
                </c:pt>
                <c:pt idx="24">
                  <c:v>88</c:v>
                </c:pt>
                <c:pt idx="25">
                  <c:v>90</c:v>
                </c:pt>
                <c:pt idx="26">
                  <c:v>101</c:v>
                </c:pt>
                <c:pt idx="27">
                  <c:v>88</c:v>
                </c:pt>
                <c:pt idx="28">
                  <c:v>91</c:v>
                </c:pt>
                <c:pt idx="29">
                  <c:v>101</c:v>
                </c:pt>
                <c:pt idx="30">
                  <c:v>87</c:v>
                </c:pt>
                <c:pt idx="31">
                  <c:v>101</c:v>
                </c:pt>
                <c:pt idx="32">
                  <c:v>100</c:v>
                </c:pt>
                <c:pt idx="33">
                  <c:v>87</c:v>
                </c:pt>
                <c:pt idx="34">
                  <c:v>98</c:v>
                </c:pt>
                <c:pt idx="35">
                  <c:v>91</c:v>
                </c:pt>
                <c:pt idx="36">
                  <c:v>96</c:v>
                </c:pt>
                <c:pt idx="37">
                  <c:v>98</c:v>
                </c:pt>
                <c:pt idx="38">
                  <c:v>101</c:v>
                </c:pt>
                <c:pt idx="39">
                  <c:v>93</c:v>
                </c:pt>
                <c:pt idx="40">
                  <c:v>102</c:v>
                </c:pt>
                <c:pt idx="41">
                  <c:v>93</c:v>
                </c:pt>
                <c:pt idx="42">
                  <c:v>96</c:v>
                </c:pt>
                <c:pt idx="43">
                  <c:v>106</c:v>
                </c:pt>
                <c:pt idx="44">
                  <c:v>100</c:v>
                </c:pt>
                <c:pt idx="45">
                  <c:v>99</c:v>
                </c:pt>
                <c:pt idx="46">
                  <c:v>97</c:v>
                </c:pt>
                <c:pt idx="47">
                  <c:v>101</c:v>
                </c:pt>
                <c:pt idx="48">
                  <c:v>109</c:v>
                </c:pt>
                <c:pt idx="49">
                  <c:v>87</c:v>
                </c:pt>
                <c:pt idx="50">
                  <c:v>104</c:v>
                </c:pt>
                <c:pt idx="51">
                  <c:v>101</c:v>
                </c:pt>
                <c:pt idx="52">
                  <c:v>109</c:v>
                </c:pt>
                <c:pt idx="53">
                  <c:v>102</c:v>
                </c:pt>
                <c:pt idx="54">
                  <c:v>90</c:v>
                </c:pt>
                <c:pt idx="55">
                  <c:v>111</c:v>
                </c:pt>
                <c:pt idx="56">
                  <c:v>110</c:v>
                </c:pt>
                <c:pt idx="57">
                  <c:v>99</c:v>
                </c:pt>
                <c:pt idx="58">
                  <c:v>51</c:v>
                </c:pt>
                <c:pt idx="59">
                  <c:v>56</c:v>
                </c:pt>
                <c:pt idx="60">
                  <c:v>36</c:v>
                </c:pt>
                <c:pt idx="61">
                  <c:v>49</c:v>
                </c:pt>
                <c:pt idx="62">
                  <c:v>42</c:v>
                </c:pt>
                <c:pt idx="63">
                  <c:v>36</c:v>
                </c:pt>
                <c:pt idx="65">
                  <c:v>30</c:v>
                </c:pt>
                <c:pt idx="66">
                  <c:v>28</c:v>
                </c:pt>
                <c:pt idx="67">
                  <c:v>24</c:v>
                </c:pt>
                <c:pt idx="68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C46-43DA-B60B-F2814F69D431}"/>
            </c:ext>
          </c:extLst>
        </c:ser>
        <c:ser>
          <c:idx val="9"/>
          <c:order val="9"/>
          <c:tx>
            <c:strRef>
              <c:f>' HE-1 MHTLS 15'!$C$17</c:f>
              <c:strCache>
                <c:ptCount val="1"/>
                <c:pt idx="0">
                  <c:v>HE-1 Bend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15'!$D$17:$BT$17</c:f>
              <c:numCache>
                <c:formatCode>General</c:formatCode>
                <c:ptCount val="69"/>
                <c:pt idx="0">
                  <c:v>73</c:v>
                </c:pt>
                <c:pt idx="1">
                  <c:v>93</c:v>
                </c:pt>
                <c:pt idx="2">
                  <c:v>108</c:v>
                </c:pt>
                <c:pt idx="3">
                  <c:v>123</c:v>
                </c:pt>
                <c:pt idx="4">
                  <c:v>127</c:v>
                </c:pt>
                <c:pt idx="5">
                  <c:v>130</c:v>
                </c:pt>
                <c:pt idx="6">
                  <c:v>132</c:v>
                </c:pt>
                <c:pt idx="7">
                  <c:v>121</c:v>
                </c:pt>
                <c:pt idx="8">
                  <c:v>157</c:v>
                </c:pt>
                <c:pt idx="9">
                  <c:v>182</c:v>
                </c:pt>
                <c:pt idx="10">
                  <c:v>168</c:v>
                </c:pt>
                <c:pt idx="11">
                  <c:v>163</c:v>
                </c:pt>
                <c:pt idx="12">
                  <c:v>173</c:v>
                </c:pt>
                <c:pt idx="13">
                  <c:v>180</c:v>
                </c:pt>
                <c:pt idx="14">
                  <c:v>138</c:v>
                </c:pt>
                <c:pt idx="15">
                  <c:v>188</c:v>
                </c:pt>
                <c:pt idx="16">
                  <c:v>183</c:v>
                </c:pt>
                <c:pt idx="17">
                  <c:v>183</c:v>
                </c:pt>
                <c:pt idx="18">
                  <c:v>196</c:v>
                </c:pt>
                <c:pt idx="19">
                  <c:v>182</c:v>
                </c:pt>
                <c:pt idx="20">
                  <c:v>193</c:v>
                </c:pt>
                <c:pt idx="21">
                  <c:v>157</c:v>
                </c:pt>
                <c:pt idx="22">
                  <c:v>187</c:v>
                </c:pt>
                <c:pt idx="23">
                  <c:v>189</c:v>
                </c:pt>
                <c:pt idx="24">
                  <c:v>153</c:v>
                </c:pt>
                <c:pt idx="25">
                  <c:v>156</c:v>
                </c:pt>
                <c:pt idx="26">
                  <c:v>193</c:v>
                </c:pt>
                <c:pt idx="27">
                  <c:v>152</c:v>
                </c:pt>
                <c:pt idx="28">
                  <c:v>168</c:v>
                </c:pt>
                <c:pt idx="29">
                  <c:v>195</c:v>
                </c:pt>
                <c:pt idx="30">
                  <c:v>156</c:v>
                </c:pt>
                <c:pt idx="31">
                  <c:v>191</c:v>
                </c:pt>
                <c:pt idx="32">
                  <c:v>189</c:v>
                </c:pt>
                <c:pt idx="33">
                  <c:v>157</c:v>
                </c:pt>
                <c:pt idx="34">
                  <c:v>185</c:v>
                </c:pt>
                <c:pt idx="35">
                  <c:v>170</c:v>
                </c:pt>
                <c:pt idx="36">
                  <c:v>178</c:v>
                </c:pt>
                <c:pt idx="37">
                  <c:v>184</c:v>
                </c:pt>
                <c:pt idx="38">
                  <c:v>193</c:v>
                </c:pt>
                <c:pt idx="39">
                  <c:v>169</c:v>
                </c:pt>
                <c:pt idx="40">
                  <c:v>191</c:v>
                </c:pt>
                <c:pt idx="41">
                  <c:v>171</c:v>
                </c:pt>
                <c:pt idx="42">
                  <c:v>175</c:v>
                </c:pt>
                <c:pt idx="43">
                  <c:v>198</c:v>
                </c:pt>
                <c:pt idx="44">
                  <c:v>184</c:v>
                </c:pt>
                <c:pt idx="45">
                  <c:v>177</c:v>
                </c:pt>
                <c:pt idx="46">
                  <c:v>175</c:v>
                </c:pt>
                <c:pt idx="47">
                  <c:v>191</c:v>
                </c:pt>
                <c:pt idx="48">
                  <c:v>204</c:v>
                </c:pt>
                <c:pt idx="49">
                  <c:v>148</c:v>
                </c:pt>
                <c:pt idx="50">
                  <c:v>196</c:v>
                </c:pt>
                <c:pt idx="51">
                  <c:v>185</c:v>
                </c:pt>
                <c:pt idx="52">
                  <c:v>198</c:v>
                </c:pt>
                <c:pt idx="53">
                  <c:v>191</c:v>
                </c:pt>
                <c:pt idx="54">
                  <c:v>158</c:v>
                </c:pt>
                <c:pt idx="55">
                  <c:v>196</c:v>
                </c:pt>
                <c:pt idx="56">
                  <c:v>204</c:v>
                </c:pt>
                <c:pt idx="57">
                  <c:v>185</c:v>
                </c:pt>
                <c:pt idx="58">
                  <c:v>122</c:v>
                </c:pt>
                <c:pt idx="59">
                  <c:v>143</c:v>
                </c:pt>
                <c:pt idx="60">
                  <c:v>112</c:v>
                </c:pt>
                <c:pt idx="61">
                  <c:v>156</c:v>
                </c:pt>
                <c:pt idx="62">
                  <c:v>134</c:v>
                </c:pt>
                <c:pt idx="63">
                  <c:v>109</c:v>
                </c:pt>
                <c:pt idx="65">
                  <c:v>81</c:v>
                </c:pt>
                <c:pt idx="66">
                  <c:v>66</c:v>
                </c:pt>
                <c:pt idx="67">
                  <c:v>43</c:v>
                </c:pt>
                <c:pt idx="68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C46-43DA-B60B-F2814F69D431}"/>
            </c:ext>
          </c:extLst>
        </c:ser>
        <c:ser>
          <c:idx val="10"/>
          <c:order val="10"/>
          <c:tx>
            <c:strRef>
              <c:f>' HE-1 MHTLS 15'!$C$18</c:f>
              <c:strCache>
                <c:ptCount val="1"/>
                <c:pt idx="0">
                  <c:v>HE-1 Shell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15'!$D$18:$BT$18</c:f>
              <c:numCache>
                <c:formatCode>General</c:formatCode>
                <c:ptCount val="69"/>
                <c:pt idx="0">
                  <c:v>58</c:v>
                </c:pt>
                <c:pt idx="1">
                  <c:v>66</c:v>
                </c:pt>
                <c:pt idx="2">
                  <c:v>71</c:v>
                </c:pt>
                <c:pt idx="3">
                  <c:v>72</c:v>
                </c:pt>
                <c:pt idx="4">
                  <c:v>68</c:v>
                </c:pt>
                <c:pt idx="5">
                  <c:v>65</c:v>
                </c:pt>
                <c:pt idx="6">
                  <c:v>69</c:v>
                </c:pt>
                <c:pt idx="7">
                  <c:v>63</c:v>
                </c:pt>
                <c:pt idx="8">
                  <c:v>93</c:v>
                </c:pt>
                <c:pt idx="9">
                  <c:v>112</c:v>
                </c:pt>
                <c:pt idx="10">
                  <c:v>100</c:v>
                </c:pt>
                <c:pt idx="11">
                  <c:v>98</c:v>
                </c:pt>
                <c:pt idx="12">
                  <c:v>102</c:v>
                </c:pt>
                <c:pt idx="13">
                  <c:v>105</c:v>
                </c:pt>
                <c:pt idx="14">
                  <c:v>92</c:v>
                </c:pt>
                <c:pt idx="15">
                  <c:v>111</c:v>
                </c:pt>
                <c:pt idx="16">
                  <c:v>109</c:v>
                </c:pt>
                <c:pt idx="17">
                  <c:v>110</c:v>
                </c:pt>
                <c:pt idx="18">
                  <c:v>115</c:v>
                </c:pt>
                <c:pt idx="19">
                  <c:v>108</c:v>
                </c:pt>
                <c:pt idx="20">
                  <c:v>112</c:v>
                </c:pt>
                <c:pt idx="21">
                  <c:v>96</c:v>
                </c:pt>
                <c:pt idx="22">
                  <c:v>113</c:v>
                </c:pt>
                <c:pt idx="23">
                  <c:v>111</c:v>
                </c:pt>
                <c:pt idx="24">
                  <c:v>96</c:v>
                </c:pt>
                <c:pt idx="25">
                  <c:v>100</c:v>
                </c:pt>
                <c:pt idx="26">
                  <c:v>114</c:v>
                </c:pt>
                <c:pt idx="27">
                  <c:v>96</c:v>
                </c:pt>
                <c:pt idx="28">
                  <c:v>100</c:v>
                </c:pt>
                <c:pt idx="29">
                  <c:v>114</c:v>
                </c:pt>
                <c:pt idx="30">
                  <c:v>95</c:v>
                </c:pt>
                <c:pt idx="31">
                  <c:v>114</c:v>
                </c:pt>
                <c:pt idx="32">
                  <c:v>113</c:v>
                </c:pt>
                <c:pt idx="33">
                  <c:v>97</c:v>
                </c:pt>
                <c:pt idx="34">
                  <c:v>111</c:v>
                </c:pt>
                <c:pt idx="35">
                  <c:v>101</c:v>
                </c:pt>
                <c:pt idx="36">
                  <c:v>107</c:v>
                </c:pt>
                <c:pt idx="37">
                  <c:v>113</c:v>
                </c:pt>
                <c:pt idx="38">
                  <c:v>115</c:v>
                </c:pt>
                <c:pt idx="39">
                  <c:v>103</c:v>
                </c:pt>
                <c:pt idx="40">
                  <c:v>115</c:v>
                </c:pt>
                <c:pt idx="41">
                  <c:v>103</c:v>
                </c:pt>
                <c:pt idx="42">
                  <c:v>109</c:v>
                </c:pt>
                <c:pt idx="43">
                  <c:v>121</c:v>
                </c:pt>
                <c:pt idx="44">
                  <c:v>111</c:v>
                </c:pt>
                <c:pt idx="45">
                  <c:v>111</c:v>
                </c:pt>
                <c:pt idx="46">
                  <c:v>108</c:v>
                </c:pt>
                <c:pt idx="47">
                  <c:v>115</c:v>
                </c:pt>
                <c:pt idx="48">
                  <c:v>125</c:v>
                </c:pt>
                <c:pt idx="49">
                  <c:v>98</c:v>
                </c:pt>
                <c:pt idx="50">
                  <c:v>109</c:v>
                </c:pt>
                <c:pt idx="51">
                  <c:v>115</c:v>
                </c:pt>
                <c:pt idx="52">
                  <c:v>124</c:v>
                </c:pt>
                <c:pt idx="53">
                  <c:v>116</c:v>
                </c:pt>
                <c:pt idx="54">
                  <c:v>100</c:v>
                </c:pt>
                <c:pt idx="55">
                  <c:v>125</c:v>
                </c:pt>
                <c:pt idx="56">
                  <c:v>127</c:v>
                </c:pt>
                <c:pt idx="57">
                  <c:v>113</c:v>
                </c:pt>
                <c:pt idx="58">
                  <c:v>64</c:v>
                </c:pt>
                <c:pt idx="59">
                  <c:v>71</c:v>
                </c:pt>
                <c:pt idx="60">
                  <c:v>49</c:v>
                </c:pt>
                <c:pt idx="61">
                  <c:v>71</c:v>
                </c:pt>
                <c:pt idx="62">
                  <c:v>59</c:v>
                </c:pt>
                <c:pt idx="63">
                  <c:v>50</c:v>
                </c:pt>
                <c:pt idx="65">
                  <c:v>36</c:v>
                </c:pt>
                <c:pt idx="66">
                  <c:v>33</c:v>
                </c:pt>
                <c:pt idx="67">
                  <c:v>28</c:v>
                </c:pt>
                <c:pt idx="6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C46-43DA-B60B-F2814F69D431}"/>
            </c:ext>
          </c:extLst>
        </c:ser>
        <c:ser>
          <c:idx val="11"/>
          <c:order val="11"/>
          <c:tx>
            <c:strRef>
              <c:f>' HE-1 MHTLS 15'!$C$19</c:f>
              <c:strCache>
                <c:ptCount val="1"/>
                <c:pt idx="0">
                  <c:v>HE-1 Shell 2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15'!$D$7:$BT$7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15'!$D$19:$BT$19</c:f>
              <c:numCache>
                <c:formatCode>General</c:formatCode>
                <c:ptCount val="69"/>
                <c:pt idx="0">
                  <c:v>83</c:v>
                </c:pt>
                <c:pt idx="1">
                  <c:v>106</c:v>
                </c:pt>
                <c:pt idx="2">
                  <c:v>122</c:v>
                </c:pt>
                <c:pt idx="3">
                  <c:v>140</c:v>
                </c:pt>
                <c:pt idx="4">
                  <c:v>147</c:v>
                </c:pt>
                <c:pt idx="5">
                  <c:v>151</c:v>
                </c:pt>
                <c:pt idx="6">
                  <c:v>154</c:v>
                </c:pt>
                <c:pt idx="7">
                  <c:v>128</c:v>
                </c:pt>
                <c:pt idx="8">
                  <c:v>180</c:v>
                </c:pt>
                <c:pt idx="9">
                  <c:v>203</c:v>
                </c:pt>
                <c:pt idx="10">
                  <c:v>191</c:v>
                </c:pt>
                <c:pt idx="11">
                  <c:v>185</c:v>
                </c:pt>
                <c:pt idx="12">
                  <c:v>196</c:v>
                </c:pt>
                <c:pt idx="13">
                  <c:v>204</c:v>
                </c:pt>
                <c:pt idx="14">
                  <c:v>133</c:v>
                </c:pt>
                <c:pt idx="15">
                  <c:v>212</c:v>
                </c:pt>
                <c:pt idx="16">
                  <c:v>206</c:v>
                </c:pt>
                <c:pt idx="17">
                  <c:v>206</c:v>
                </c:pt>
                <c:pt idx="18">
                  <c:v>223</c:v>
                </c:pt>
                <c:pt idx="19">
                  <c:v>205</c:v>
                </c:pt>
                <c:pt idx="20">
                  <c:v>217</c:v>
                </c:pt>
                <c:pt idx="21">
                  <c:v>181</c:v>
                </c:pt>
                <c:pt idx="22">
                  <c:v>210</c:v>
                </c:pt>
                <c:pt idx="23">
                  <c:v>212</c:v>
                </c:pt>
                <c:pt idx="24">
                  <c:v>179</c:v>
                </c:pt>
                <c:pt idx="25">
                  <c:v>179</c:v>
                </c:pt>
                <c:pt idx="26">
                  <c:v>217</c:v>
                </c:pt>
                <c:pt idx="27">
                  <c:v>176</c:v>
                </c:pt>
                <c:pt idx="28">
                  <c:v>191</c:v>
                </c:pt>
                <c:pt idx="29">
                  <c:v>220</c:v>
                </c:pt>
                <c:pt idx="30">
                  <c:v>183</c:v>
                </c:pt>
                <c:pt idx="31">
                  <c:v>215</c:v>
                </c:pt>
                <c:pt idx="32">
                  <c:v>213</c:v>
                </c:pt>
                <c:pt idx="33">
                  <c:v>184</c:v>
                </c:pt>
                <c:pt idx="34">
                  <c:v>209</c:v>
                </c:pt>
                <c:pt idx="35">
                  <c:v>195</c:v>
                </c:pt>
                <c:pt idx="36">
                  <c:v>202</c:v>
                </c:pt>
                <c:pt idx="37">
                  <c:v>208</c:v>
                </c:pt>
                <c:pt idx="38">
                  <c:v>219</c:v>
                </c:pt>
                <c:pt idx="39">
                  <c:v>198</c:v>
                </c:pt>
                <c:pt idx="40">
                  <c:v>216</c:v>
                </c:pt>
                <c:pt idx="41">
                  <c:v>197</c:v>
                </c:pt>
                <c:pt idx="42">
                  <c:v>201</c:v>
                </c:pt>
                <c:pt idx="43">
                  <c:v>225</c:v>
                </c:pt>
                <c:pt idx="44">
                  <c:v>214</c:v>
                </c:pt>
                <c:pt idx="45">
                  <c:v>208</c:v>
                </c:pt>
                <c:pt idx="46">
                  <c:v>202</c:v>
                </c:pt>
                <c:pt idx="47">
                  <c:v>220</c:v>
                </c:pt>
                <c:pt idx="48">
                  <c:v>237</c:v>
                </c:pt>
                <c:pt idx="49">
                  <c:v>169</c:v>
                </c:pt>
                <c:pt idx="50">
                  <c:v>227</c:v>
                </c:pt>
                <c:pt idx="51">
                  <c:v>216</c:v>
                </c:pt>
                <c:pt idx="52">
                  <c:v>228</c:v>
                </c:pt>
                <c:pt idx="53">
                  <c:v>221</c:v>
                </c:pt>
                <c:pt idx="54">
                  <c:v>191</c:v>
                </c:pt>
                <c:pt idx="55">
                  <c:v>228</c:v>
                </c:pt>
                <c:pt idx="56">
                  <c:v>235</c:v>
                </c:pt>
                <c:pt idx="57">
                  <c:v>219</c:v>
                </c:pt>
                <c:pt idx="58">
                  <c:v>132</c:v>
                </c:pt>
                <c:pt idx="59">
                  <c:v>179</c:v>
                </c:pt>
                <c:pt idx="60">
                  <c:v>148</c:v>
                </c:pt>
                <c:pt idx="61">
                  <c:v>190</c:v>
                </c:pt>
                <c:pt idx="62">
                  <c:v>170</c:v>
                </c:pt>
                <c:pt idx="63">
                  <c:v>138</c:v>
                </c:pt>
                <c:pt idx="65">
                  <c:v>99</c:v>
                </c:pt>
                <c:pt idx="66">
                  <c:v>86</c:v>
                </c:pt>
                <c:pt idx="67">
                  <c:v>61</c:v>
                </c:pt>
                <c:pt idx="68">
                  <c:v>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C46-43DA-B60B-F2814F69D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93951"/>
        <c:axId val="1227497695"/>
      </c:scatterChart>
      <c:valAx>
        <c:axId val="1227493951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7695"/>
        <c:crosses val="autoZero"/>
        <c:crossBetween val="midCat"/>
      </c:valAx>
      <c:valAx>
        <c:axId val="122749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3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34780602474808"/>
          <c:y val="0.11049576813733204"/>
          <c:w val="0.79241448790154079"/>
          <c:h val="8.467835959687503E-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HE-1 Logarithmic</a:t>
            </a:r>
            <a:r>
              <a:rPr lang="en-US" baseline="0"/>
              <a:t> Mean Temperature Difference (LMTD); MHTLS-15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332202793827188E-2"/>
          <c:y val="0.1671114879547031"/>
          <c:w val="0.9256089187819917"/>
          <c:h val="0.68295033055608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 HE-1 MHTLS 15'!$C$42</c:f>
              <c:strCache>
                <c:ptCount val="1"/>
                <c:pt idx="0">
                  <c:v>ΔTL Leg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15'!$D$42:$BT$42</c:f>
              <c:numCache>
                <c:formatCode>0.0</c:formatCode>
                <c:ptCount val="69"/>
                <c:pt idx="0">
                  <c:v>18.459388141866103</c:v>
                </c:pt>
                <c:pt idx="1">
                  <c:v>21.984840127859538</c:v>
                </c:pt>
                <c:pt idx="2">
                  <c:v>25.470561047111286</c:v>
                </c:pt>
                <c:pt idx="3">
                  <c:v>27.952315990840802</c:v>
                </c:pt>
                <c:pt idx="4">
                  <c:v>50.977272391163311</c:v>
                </c:pt>
                <c:pt idx="5">
                  <c:v>31.958289841522195</c:v>
                </c:pt>
                <c:pt idx="6">
                  <c:v>32.959556307841034</c:v>
                </c:pt>
                <c:pt idx="7">
                  <c:v>22.88796715977298</c:v>
                </c:pt>
                <c:pt idx="8">
                  <c:v>27.566050647348884</c:v>
                </c:pt>
                <c:pt idx="9">
                  <c:v>28.815149514320968</c:v>
                </c:pt>
                <c:pt idx="10">
                  <c:v>35.49765245796948</c:v>
                </c:pt>
                <c:pt idx="12">
                  <c:v>36.990989235459871</c:v>
                </c:pt>
                <c:pt idx="13">
                  <c:v>35.990738834772948</c:v>
                </c:pt>
                <c:pt idx="14">
                  <c:v>34.990474116378977</c:v>
                </c:pt>
                <c:pt idx="15">
                  <c:v>38.49783540047477</c:v>
                </c:pt>
                <c:pt idx="16">
                  <c:v>37.444378447093086</c:v>
                </c:pt>
                <c:pt idx="17">
                  <c:v>38.965787956898502</c:v>
                </c:pt>
                <c:pt idx="19">
                  <c:v>36.442850793377573</c:v>
                </c:pt>
                <c:pt idx="20">
                  <c:v>35.384676848280002</c:v>
                </c:pt>
                <c:pt idx="21">
                  <c:v>57.856035988554829</c:v>
                </c:pt>
                <c:pt idx="22">
                  <c:v>38.480511588723537</c:v>
                </c:pt>
                <c:pt idx="24">
                  <c:v>45.357487088218178</c:v>
                </c:pt>
                <c:pt idx="25">
                  <c:v>44.936878913370677</c:v>
                </c:pt>
                <c:pt idx="26">
                  <c:v>44.992591616879174</c:v>
                </c:pt>
                <c:pt idx="27">
                  <c:v>55.378164425598314</c:v>
                </c:pt>
                <c:pt idx="29">
                  <c:v>46.971617494137917</c:v>
                </c:pt>
                <c:pt idx="30">
                  <c:v>55.486483853189839</c:v>
                </c:pt>
                <c:pt idx="31">
                  <c:v>40.795935550933272</c:v>
                </c:pt>
                <c:pt idx="32">
                  <c:v>46.743561697096673</c:v>
                </c:pt>
                <c:pt idx="33">
                  <c:v>63.49868764234396</c:v>
                </c:pt>
                <c:pt idx="34">
                  <c:v>37.682083227134086</c:v>
                </c:pt>
                <c:pt idx="35">
                  <c:v>55.498498465999567</c:v>
                </c:pt>
                <c:pt idx="36">
                  <c:v>47.35755302066358</c:v>
                </c:pt>
                <c:pt idx="37">
                  <c:v>40.332781059520954</c:v>
                </c:pt>
                <c:pt idx="38">
                  <c:v>52.460293436285333</c:v>
                </c:pt>
                <c:pt idx="39">
                  <c:v>64.488370415546882</c:v>
                </c:pt>
                <c:pt idx="40">
                  <c:v>46.822156741122789</c:v>
                </c:pt>
                <c:pt idx="41">
                  <c:v>50.12650344589057</c:v>
                </c:pt>
                <c:pt idx="42">
                  <c:v>49.89315067606195</c:v>
                </c:pt>
                <c:pt idx="43">
                  <c:v>43.878519581976626</c:v>
                </c:pt>
                <c:pt idx="44">
                  <c:v>54.46175222709067</c:v>
                </c:pt>
                <c:pt idx="45">
                  <c:v>52.230640602497957</c:v>
                </c:pt>
                <c:pt idx="46">
                  <c:v>53.48597836852818</c:v>
                </c:pt>
                <c:pt idx="47">
                  <c:v>38.970484628631816</c:v>
                </c:pt>
                <c:pt idx="48">
                  <c:v>57.428915206457916</c:v>
                </c:pt>
                <c:pt idx="49">
                  <c:v>49.498316452509101</c:v>
                </c:pt>
                <c:pt idx="50">
                  <c:v>53.777041412694608</c:v>
                </c:pt>
                <c:pt idx="51">
                  <c:v>60.978135807151503</c:v>
                </c:pt>
                <c:pt idx="52">
                  <c:v>53.423588708582827</c:v>
                </c:pt>
                <c:pt idx="53">
                  <c:v>50.678113588614117</c:v>
                </c:pt>
                <c:pt idx="55">
                  <c:v>51.768405706754102</c:v>
                </c:pt>
                <c:pt idx="56">
                  <c:v>57.866305044076014</c:v>
                </c:pt>
                <c:pt idx="57">
                  <c:v>67.759121373102857</c:v>
                </c:pt>
                <c:pt idx="58">
                  <c:v>73.995495276117239</c:v>
                </c:pt>
                <c:pt idx="59">
                  <c:v>69.470013630642626</c:v>
                </c:pt>
                <c:pt idx="60">
                  <c:v>80.962949405149374</c:v>
                </c:pt>
                <c:pt idx="61">
                  <c:v>60.38826467274918</c:v>
                </c:pt>
                <c:pt idx="62">
                  <c:v>64.953819906982503</c:v>
                </c:pt>
                <c:pt idx="63">
                  <c:v>66.980094771565106</c:v>
                </c:pt>
                <c:pt idx="65">
                  <c:v>52.364984580608706</c:v>
                </c:pt>
                <c:pt idx="66">
                  <c:v>60.17500926634164</c:v>
                </c:pt>
                <c:pt idx="67">
                  <c:v>55.052970054880596</c:v>
                </c:pt>
                <c:pt idx="68">
                  <c:v>44.088956866931689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BF-4AA4-B5CD-C051DFEDB08C}"/>
            </c:ext>
          </c:extLst>
        </c:ser>
        <c:ser>
          <c:idx val="1"/>
          <c:order val="1"/>
          <c:tx>
            <c:strRef>
              <c:f>' HE-1 MHTLS 15'!$C$43</c:f>
              <c:strCache>
                <c:ptCount val="1"/>
                <c:pt idx="0">
                  <c:v>ΔTL Leg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15'!$D$43:$BT$43</c:f>
              <c:numCache>
                <c:formatCode>0.0</c:formatCode>
                <c:ptCount val="69"/>
                <c:pt idx="0">
                  <c:v>13.191909752237926</c:v>
                </c:pt>
                <c:pt idx="1">
                  <c:v>16.681503464771925</c:v>
                </c:pt>
                <c:pt idx="2">
                  <c:v>18.552996144513855</c:v>
                </c:pt>
                <c:pt idx="3">
                  <c:v>21.18229228133638</c:v>
                </c:pt>
                <c:pt idx="4">
                  <c:v>43.280851226668901</c:v>
                </c:pt>
                <c:pt idx="5">
                  <c:v>25.233059268514161</c:v>
                </c:pt>
                <c:pt idx="6">
                  <c:v>26.243294205344323</c:v>
                </c:pt>
                <c:pt idx="7">
                  <c:v>11.270104803341574</c:v>
                </c:pt>
                <c:pt idx="8">
                  <c:v>28.142614892930851</c:v>
                </c:pt>
                <c:pt idx="9">
                  <c:v>26.549546366976703</c:v>
                </c:pt>
                <c:pt idx="10">
                  <c:v>28.581374511377604</c:v>
                </c:pt>
                <c:pt idx="11">
                  <c:v>28.853064194651012</c:v>
                </c:pt>
                <c:pt idx="12">
                  <c:v>29.875006331624338</c:v>
                </c:pt>
                <c:pt idx="13">
                  <c:v>30.032521827722352</c:v>
                </c:pt>
                <c:pt idx="15">
                  <c:v>30.895486153706862</c:v>
                </c:pt>
                <c:pt idx="16">
                  <c:v>30.72000990804051</c:v>
                </c:pt>
                <c:pt idx="17">
                  <c:v>29.447417317926227</c:v>
                </c:pt>
                <c:pt idx="18">
                  <c:v>32.633101299048995</c:v>
                </c:pt>
                <c:pt idx="19">
                  <c:v>30.299160836193053</c:v>
                </c:pt>
                <c:pt idx="20">
                  <c:v>30.895486153706862</c:v>
                </c:pt>
                <c:pt idx="21">
                  <c:v>36.605157735804141</c:v>
                </c:pt>
                <c:pt idx="22">
                  <c:v>29.447417317926227</c:v>
                </c:pt>
                <c:pt idx="23">
                  <c:v>31.137674581137091</c:v>
                </c:pt>
                <c:pt idx="24">
                  <c:v>40.271360342196438</c:v>
                </c:pt>
                <c:pt idx="25">
                  <c:v>37.839932549436419</c:v>
                </c:pt>
                <c:pt idx="26">
                  <c:v>32.995906003562574</c:v>
                </c:pt>
                <c:pt idx="27">
                  <c:v>35.819859425463243</c:v>
                </c:pt>
                <c:pt idx="28">
                  <c:v>34.376706836564466</c:v>
                </c:pt>
                <c:pt idx="29">
                  <c:v>35.664160943861539</c:v>
                </c:pt>
                <c:pt idx="30">
                  <c:v>38.952766104002016</c:v>
                </c:pt>
                <c:pt idx="31">
                  <c:v>33.815586317594871</c:v>
                </c:pt>
                <c:pt idx="32">
                  <c:v>36.605157735804141</c:v>
                </c:pt>
                <c:pt idx="33">
                  <c:v>42.871400460313886</c:v>
                </c:pt>
                <c:pt idx="34">
                  <c:v>32.995906003562574</c:v>
                </c:pt>
                <c:pt idx="35">
                  <c:v>38.438844002697465</c:v>
                </c:pt>
                <c:pt idx="36">
                  <c:v>36.213613791525404</c:v>
                </c:pt>
                <c:pt idx="37">
                  <c:v>33.407112175796009</c:v>
                </c:pt>
                <c:pt idx="38">
                  <c:v>38.706061840343281</c:v>
                </c:pt>
                <c:pt idx="39">
                  <c:v>44.992520246685764</c:v>
                </c:pt>
                <c:pt idx="40">
                  <c:v>36.866717167386355</c:v>
                </c:pt>
                <c:pt idx="41">
                  <c:v>39.883019488199253</c:v>
                </c:pt>
                <c:pt idx="42">
                  <c:v>38.309588921317079</c:v>
                </c:pt>
                <c:pt idx="43">
                  <c:v>36.498624716213179</c:v>
                </c:pt>
                <c:pt idx="44">
                  <c:v>42.065648555952038</c:v>
                </c:pt>
                <c:pt idx="45">
                  <c:v>43.508646698989772</c:v>
                </c:pt>
                <c:pt idx="46">
                  <c:v>39.353682153093153</c:v>
                </c:pt>
                <c:pt idx="48">
                  <c:v>45.575416289329425</c:v>
                </c:pt>
                <c:pt idx="49">
                  <c:v>33.046230032027204</c:v>
                </c:pt>
                <c:pt idx="50">
                  <c:v>43.915615780193676</c:v>
                </c:pt>
                <c:pt idx="51">
                  <c:v>45.124602443755386</c:v>
                </c:pt>
                <c:pt idx="52">
                  <c:v>42.065648555952038</c:v>
                </c:pt>
                <c:pt idx="53">
                  <c:v>42.472788249485127</c:v>
                </c:pt>
                <c:pt idx="54">
                  <c:v>49.989838120210273</c:v>
                </c:pt>
                <c:pt idx="55">
                  <c:v>43.718999926724159</c:v>
                </c:pt>
                <c:pt idx="56">
                  <c:v>47.492917612005385</c:v>
                </c:pt>
                <c:pt idx="57">
                  <c:v>51.824763254638881</c:v>
                </c:pt>
                <c:pt idx="58">
                  <c:v>32.259617131601075</c:v>
                </c:pt>
                <c:pt idx="59">
                  <c:v>51.937021472002684</c:v>
                </c:pt>
                <c:pt idx="60">
                  <c:v>54.320420687288113</c:v>
                </c:pt>
                <c:pt idx="61">
                  <c:v>47.837531746672845</c:v>
                </c:pt>
                <c:pt idx="62">
                  <c:v>50.315354098209198</c:v>
                </c:pt>
                <c:pt idx="63">
                  <c:v>44.604611348686525</c:v>
                </c:pt>
                <c:pt idx="65">
                  <c:v>28.708297997131101</c:v>
                </c:pt>
                <c:pt idx="66">
                  <c:v>31.21589052642156</c:v>
                </c:pt>
                <c:pt idx="67">
                  <c:v>27.939736846430691</c:v>
                </c:pt>
                <c:pt idx="68">
                  <c:v>24.525815695112378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BF-4AA4-B5CD-C051DFEDB08C}"/>
            </c:ext>
          </c:extLst>
        </c:ser>
        <c:ser>
          <c:idx val="2"/>
          <c:order val="2"/>
          <c:tx>
            <c:strRef>
              <c:f>' HE-1 MHTLS 15'!$C$44</c:f>
              <c:strCache>
                <c:ptCount val="1"/>
                <c:pt idx="0">
                  <c:v>ΔTL Leg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15'!$D$44:$BT$44</c:f>
              <c:numCache>
                <c:formatCode>0.0</c:formatCode>
                <c:ptCount val="69"/>
                <c:pt idx="0">
                  <c:v>7.8304607558848698</c:v>
                </c:pt>
                <c:pt idx="1">
                  <c:v>10.877700433016333</c:v>
                </c:pt>
                <c:pt idx="2">
                  <c:v>12.974318389261761</c:v>
                </c:pt>
                <c:pt idx="3">
                  <c:v>15.979144920761097</c:v>
                </c:pt>
                <c:pt idx="4">
                  <c:v>18.459388141866103</c:v>
                </c:pt>
                <c:pt idx="5">
                  <c:v>19.461477583892641</c:v>
                </c:pt>
                <c:pt idx="6">
                  <c:v>20.463362253431889</c:v>
                </c:pt>
                <c:pt idx="7">
                  <c:v>6.4871591946308804</c:v>
                </c:pt>
                <c:pt idx="8">
                  <c:v>20.39796777546664</c:v>
                </c:pt>
                <c:pt idx="9">
                  <c:v>19.461477583892641</c:v>
                </c:pt>
                <c:pt idx="10">
                  <c:v>19.849089235531089</c:v>
                </c:pt>
                <c:pt idx="11">
                  <c:v>18.841041613567043</c:v>
                </c:pt>
                <c:pt idx="12">
                  <c:v>19.849089235531089</c:v>
                </c:pt>
                <c:pt idx="13">
                  <c:v>20.856356980693246</c:v>
                </c:pt>
                <c:pt idx="15">
                  <c:v>19.730427699011454</c:v>
                </c:pt>
                <c:pt idx="16">
                  <c:v>20.39796777546664</c:v>
                </c:pt>
                <c:pt idx="17">
                  <c:v>20.936353631426517</c:v>
                </c:pt>
                <c:pt idx="18">
                  <c:v>22.196731161387884</c:v>
                </c:pt>
                <c:pt idx="19">
                  <c:v>19.849089235531089</c:v>
                </c:pt>
                <c:pt idx="20">
                  <c:v>20.856356980693246</c:v>
                </c:pt>
                <c:pt idx="21">
                  <c:v>19.148788307109989</c:v>
                </c:pt>
                <c:pt idx="22">
                  <c:v>20.39796777546664</c:v>
                </c:pt>
                <c:pt idx="23">
                  <c:v>20.936353631426517</c:v>
                </c:pt>
                <c:pt idx="24">
                  <c:v>19.998315163063115</c:v>
                </c:pt>
                <c:pt idx="25">
                  <c:v>19.288768348025339</c:v>
                </c:pt>
                <c:pt idx="26">
                  <c:v>21.402748903644365</c:v>
                </c:pt>
                <c:pt idx="27">
                  <c:v>19.730427699011454</c:v>
                </c:pt>
                <c:pt idx="28">
                  <c:v>19.849089235531089</c:v>
                </c:pt>
                <c:pt idx="29">
                  <c:v>22.941911628470525</c:v>
                </c:pt>
                <c:pt idx="30">
                  <c:v>21.022530382735194</c:v>
                </c:pt>
                <c:pt idx="31">
                  <c:v>22.466627068255864</c:v>
                </c:pt>
                <c:pt idx="32">
                  <c:v>22.466627068255864</c:v>
                </c:pt>
                <c:pt idx="33">
                  <c:v>21.615848580050329</c:v>
                </c:pt>
                <c:pt idx="34">
                  <c:v>22.466627068255864</c:v>
                </c:pt>
                <c:pt idx="35">
                  <c:v>22.407100588622747</c:v>
                </c:pt>
                <c:pt idx="36">
                  <c:v>21.402748903644365</c:v>
                </c:pt>
                <c:pt idx="37">
                  <c:v>21.939259790988313</c:v>
                </c:pt>
                <c:pt idx="38">
                  <c:v>26.496855047324928</c:v>
                </c:pt>
                <c:pt idx="39">
                  <c:v>24.221966455516458</c:v>
                </c:pt>
                <c:pt idx="40">
                  <c:v>23.46805035778954</c:v>
                </c:pt>
                <c:pt idx="41">
                  <c:v>22.31733239763906</c:v>
                </c:pt>
                <c:pt idx="42">
                  <c:v>22.868968120250408</c:v>
                </c:pt>
                <c:pt idx="43">
                  <c:v>24.414728582671302</c:v>
                </c:pt>
                <c:pt idx="44">
                  <c:v>25.793560797985769</c:v>
                </c:pt>
                <c:pt idx="45">
                  <c:v>25.676263563317537</c:v>
                </c:pt>
                <c:pt idx="46">
                  <c:v>23.874474860207837</c:v>
                </c:pt>
                <c:pt idx="47">
                  <c:v>25.884202853377044</c:v>
                </c:pt>
                <c:pt idx="48">
                  <c:v>28.815149514320961</c:v>
                </c:pt>
                <c:pt idx="49">
                  <c:v>19.461477583892641</c:v>
                </c:pt>
                <c:pt idx="50">
                  <c:v>27.350868262485541</c:v>
                </c:pt>
                <c:pt idx="51">
                  <c:v>26.243294205344323</c:v>
                </c:pt>
                <c:pt idx="52">
                  <c:v>26.888520706347297</c:v>
                </c:pt>
                <c:pt idx="53">
                  <c:v>26.345188551626126</c:v>
                </c:pt>
                <c:pt idx="54">
                  <c:v>25.959747443192043</c:v>
                </c:pt>
                <c:pt idx="55">
                  <c:v>37.229551058870342</c:v>
                </c:pt>
                <c:pt idx="56">
                  <c:v>36.673369506366072</c:v>
                </c:pt>
                <c:pt idx="58">
                  <c:v>15.219592844508366</c:v>
                </c:pt>
                <c:pt idx="59">
                  <c:v>29.595641548517179</c:v>
                </c:pt>
                <c:pt idx="60">
                  <c:v>29.016255903640925</c:v>
                </c:pt>
                <c:pt idx="61">
                  <c:v>32.47690995349128</c:v>
                </c:pt>
                <c:pt idx="62">
                  <c:v>30.729292103568135</c:v>
                </c:pt>
                <c:pt idx="63">
                  <c:v>25.339056794307069</c:v>
                </c:pt>
                <c:pt idx="65">
                  <c:v>14.797820774258589</c:v>
                </c:pt>
                <c:pt idx="66">
                  <c:v>13.775696905744091</c:v>
                </c:pt>
                <c:pt idx="67">
                  <c:v>11.646847152951432</c:v>
                </c:pt>
                <c:pt idx="68">
                  <c:v>12.5788385245523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BF-4AA4-B5CD-C051DFEDB08C}"/>
            </c:ext>
          </c:extLst>
        </c:ser>
        <c:ser>
          <c:idx val="3"/>
          <c:order val="3"/>
          <c:tx>
            <c:strRef>
              <c:f>' HE-1 MHTLS 15'!$C$45</c:f>
              <c:strCache>
                <c:ptCount val="1"/>
                <c:pt idx="0">
                  <c:v>ΔTL Leg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15'!$D$45:$BT$45</c:f>
              <c:numCache>
                <c:formatCode>0.0</c:formatCode>
                <c:ptCount val="69"/>
                <c:pt idx="0">
                  <c:v>4.3280851226668906</c:v>
                </c:pt>
                <c:pt idx="1">
                  <c:v>7.3989103871292947</c:v>
                </c:pt>
                <c:pt idx="2">
                  <c:v>10.428178490346623</c:v>
                </c:pt>
                <c:pt idx="3">
                  <c:v>15.97914492076109</c:v>
                </c:pt>
                <c:pt idx="4">
                  <c:v>16.494948257622092</c:v>
                </c:pt>
                <c:pt idx="5">
                  <c:v>14.797820774258589</c:v>
                </c:pt>
                <c:pt idx="6">
                  <c:v>17.457058567449881</c:v>
                </c:pt>
                <c:pt idx="7">
                  <c:v>4.3280851226668906</c:v>
                </c:pt>
                <c:pt idx="8">
                  <c:v>14.797820774258589</c:v>
                </c:pt>
                <c:pt idx="9">
                  <c:v>15.916316573471892</c:v>
                </c:pt>
                <c:pt idx="10">
                  <c:v>13.191909752237926</c:v>
                </c:pt>
                <c:pt idx="11">
                  <c:v>12.166208238737726</c:v>
                </c:pt>
                <c:pt idx="12">
                  <c:v>13.783025323674442</c:v>
                </c:pt>
                <c:pt idx="13">
                  <c:v>14.213876625215851</c:v>
                </c:pt>
                <c:pt idx="14">
                  <c:v>10.72164175734866</c:v>
                </c:pt>
                <c:pt idx="15">
                  <c:v>14.448127421329531</c:v>
                </c:pt>
                <c:pt idx="16">
                  <c:v>14.797820774258589</c:v>
                </c:pt>
                <c:pt idx="17">
                  <c:v>15.232878194811986</c:v>
                </c:pt>
                <c:pt idx="18">
                  <c:v>15.364646051784067</c:v>
                </c:pt>
                <c:pt idx="19">
                  <c:v>14.355164808143819</c:v>
                </c:pt>
                <c:pt idx="20">
                  <c:v>15.364646051784067</c:v>
                </c:pt>
                <c:pt idx="21">
                  <c:v>10.496758408791429</c:v>
                </c:pt>
                <c:pt idx="22">
                  <c:v>15.364646051784067</c:v>
                </c:pt>
                <c:pt idx="23">
                  <c:v>15.810709059826889</c:v>
                </c:pt>
                <c:pt idx="24">
                  <c:v>11.13570405859867</c:v>
                </c:pt>
                <c:pt idx="25">
                  <c:v>12.765858871406659</c:v>
                </c:pt>
                <c:pt idx="26">
                  <c:v>15.810709059826889</c:v>
                </c:pt>
                <c:pt idx="27">
                  <c:v>11.541560327111707</c:v>
                </c:pt>
                <c:pt idx="28">
                  <c:v>12.5788385245523</c:v>
                </c:pt>
                <c:pt idx="29">
                  <c:v>16.681503464771925</c:v>
                </c:pt>
                <c:pt idx="30">
                  <c:v>11.541560327111707</c:v>
                </c:pt>
                <c:pt idx="31">
                  <c:v>16.681503464771925</c:v>
                </c:pt>
                <c:pt idx="32">
                  <c:v>16.681503464771925</c:v>
                </c:pt>
                <c:pt idx="33">
                  <c:v>13.191909752237926</c:v>
                </c:pt>
                <c:pt idx="34">
                  <c:v>16.681503464771925</c:v>
                </c:pt>
                <c:pt idx="35">
                  <c:v>14.426950408889635</c:v>
                </c:pt>
                <c:pt idx="36">
                  <c:v>14.637438702134462</c:v>
                </c:pt>
                <c:pt idx="37">
                  <c:v>17.38029748391104</c:v>
                </c:pt>
                <c:pt idx="38">
                  <c:v>19.793552143041975</c:v>
                </c:pt>
                <c:pt idx="39">
                  <c:v>14.426950408889635</c:v>
                </c:pt>
                <c:pt idx="40">
                  <c:v>17.107238376999771</c:v>
                </c:pt>
                <c:pt idx="41">
                  <c:v>14.021882851984014</c:v>
                </c:pt>
                <c:pt idx="42">
                  <c:v>16.249483762020091</c:v>
                </c:pt>
                <c:pt idx="43">
                  <c:v>18.277132131955302</c:v>
                </c:pt>
                <c:pt idx="44">
                  <c:v>15.869645449778599</c:v>
                </c:pt>
                <c:pt idx="45">
                  <c:v>16.082462636022989</c:v>
                </c:pt>
                <c:pt idx="46">
                  <c:v>15.46486219947016</c:v>
                </c:pt>
                <c:pt idx="47">
                  <c:v>18.129192749608475</c:v>
                </c:pt>
                <c:pt idx="48">
                  <c:v>20.166390529760474</c:v>
                </c:pt>
                <c:pt idx="49">
                  <c:v>14.213876625215851</c:v>
                </c:pt>
                <c:pt idx="50">
                  <c:v>12.112589055750968</c:v>
                </c:pt>
                <c:pt idx="51">
                  <c:v>17.69969757798447</c:v>
                </c:pt>
                <c:pt idx="52">
                  <c:v>19.148788307109989</c:v>
                </c:pt>
                <c:pt idx="53">
                  <c:v>18.129192749608475</c:v>
                </c:pt>
                <c:pt idx="54">
                  <c:v>14.426950408889635</c:v>
                </c:pt>
                <c:pt idx="55">
                  <c:v>25.843413476238627</c:v>
                </c:pt>
                <c:pt idx="56">
                  <c:v>28.017640762405932</c:v>
                </c:pt>
                <c:pt idx="58">
                  <c:v>17.107238376999771</c:v>
                </c:pt>
                <c:pt idx="59">
                  <c:v>19.148788307109989</c:v>
                </c:pt>
                <c:pt idx="60">
                  <c:v>17.527105628220557</c:v>
                </c:pt>
                <c:pt idx="61">
                  <c:v>26.243294205344323</c:v>
                </c:pt>
                <c:pt idx="62">
                  <c:v>21.18229228133638</c:v>
                </c:pt>
                <c:pt idx="63">
                  <c:v>17.69969757798447</c:v>
                </c:pt>
                <c:pt idx="65">
                  <c:v>8.6561702453337812</c:v>
                </c:pt>
                <c:pt idx="66">
                  <c:v>6.8051901120725464</c:v>
                </c:pt>
                <c:pt idx="67">
                  <c:v>5.3608208786743301</c:v>
                </c:pt>
                <c:pt idx="68">
                  <c:v>6.8051901120725464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BF-4AA4-B5CD-C051DFEDB08C}"/>
            </c:ext>
          </c:extLst>
        </c:ser>
        <c:ser>
          <c:idx val="4"/>
          <c:order val="4"/>
          <c:tx>
            <c:strRef>
              <c:f>' HE-1 MHTLS 15'!$C$46</c:f>
              <c:strCache>
                <c:ptCount val="1"/>
                <c:pt idx="0">
                  <c:v>ΔTL Leg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15'!$D$46:$BT$46</c:f>
              <c:numCache>
                <c:formatCode>0.0</c:formatCode>
                <c:ptCount val="69"/>
                <c:pt idx="1">
                  <c:v>4.3280851226668906</c:v>
                </c:pt>
                <c:pt idx="2">
                  <c:v>6.8051901120725464</c:v>
                </c:pt>
                <c:pt idx="3">
                  <c:v>11.270104803341574</c:v>
                </c:pt>
                <c:pt idx="4">
                  <c:v>16.494948257622084</c:v>
                </c:pt>
                <c:pt idx="6">
                  <c:v>14.448127421329531</c:v>
                </c:pt>
                <c:pt idx="8">
                  <c:v>7.9957166959010637</c:v>
                </c:pt>
                <c:pt idx="10">
                  <c:v>3.908650337129266</c:v>
                </c:pt>
                <c:pt idx="13">
                  <c:v>4.1703239142424628</c:v>
                </c:pt>
                <c:pt idx="14">
                  <c:v>4.3280851226668906</c:v>
                </c:pt>
                <c:pt idx="15">
                  <c:v>27.80061420898852</c:v>
                </c:pt>
                <c:pt idx="16">
                  <c:v>7.9957166959010637</c:v>
                </c:pt>
                <c:pt idx="17">
                  <c:v>7.2819138130146985</c:v>
                </c:pt>
                <c:pt idx="18">
                  <c:v>6.8197143841071162</c:v>
                </c:pt>
                <c:pt idx="19">
                  <c:v>4.426725648200291</c:v>
                </c:pt>
                <c:pt idx="20">
                  <c:v>7.6358222108543545</c:v>
                </c:pt>
                <c:pt idx="22">
                  <c:v>4.6784549430153604</c:v>
                </c:pt>
                <c:pt idx="23">
                  <c:v>6.8197143841071162</c:v>
                </c:pt>
                <c:pt idx="24">
                  <c:v>6.3829294357033293</c:v>
                </c:pt>
                <c:pt idx="25">
                  <c:v>7.2134752044448174</c:v>
                </c:pt>
                <c:pt idx="26">
                  <c:v>5.8766893936454254</c:v>
                </c:pt>
                <c:pt idx="28">
                  <c:v>3.6409569065073493</c:v>
                </c:pt>
                <c:pt idx="29">
                  <c:v>7.6358222108543545</c:v>
                </c:pt>
                <c:pt idx="31">
                  <c:v>7.6358222108543545</c:v>
                </c:pt>
                <c:pt idx="32">
                  <c:v>7.6358222108543545</c:v>
                </c:pt>
                <c:pt idx="34">
                  <c:v>12.493330486502508</c:v>
                </c:pt>
                <c:pt idx="35">
                  <c:v>3.908650337129266</c:v>
                </c:pt>
                <c:pt idx="36">
                  <c:v>7.6097964222541821</c:v>
                </c:pt>
                <c:pt idx="37">
                  <c:v>12.331517311882159</c:v>
                </c:pt>
                <c:pt idx="38">
                  <c:v>6.1667801084370089</c:v>
                </c:pt>
                <c:pt idx="39">
                  <c:v>3.908650337129266</c:v>
                </c:pt>
                <c:pt idx="40">
                  <c:v>9.053403447881351</c:v>
                </c:pt>
                <c:pt idx="41">
                  <c:v>4.9706794764768949</c:v>
                </c:pt>
                <c:pt idx="42">
                  <c:v>10.877700433016333</c:v>
                </c:pt>
                <c:pt idx="43">
                  <c:v>11.13570405859867</c:v>
                </c:pt>
                <c:pt idx="44">
                  <c:v>8.8498487889922348</c:v>
                </c:pt>
                <c:pt idx="45">
                  <c:v>9.8652138495057269</c:v>
                </c:pt>
                <c:pt idx="46">
                  <c:v>6.9197248827953119</c:v>
                </c:pt>
                <c:pt idx="47">
                  <c:v>7.9823560014792809</c:v>
                </c:pt>
                <c:pt idx="48">
                  <c:v>9.4570711787903843</c:v>
                </c:pt>
                <c:pt idx="49">
                  <c:v>6.1572421848926115</c:v>
                </c:pt>
                <c:pt idx="50">
                  <c:v>5.9440268239769232</c:v>
                </c:pt>
                <c:pt idx="51">
                  <c:v>7.1407935418693054</c:v>
                </c:pt>
                <c:pt idx="52">
                  <c:v>11.13570405859867</c:v>
                </c:pt>
                <c:pt idx="53">
                  <c:v>11.316499227839616</c:v>
                </c:pt>
                <c:pt idx="54">
                  <c:v>7.2134752044448174</c:v>
                </c:pt>
                <c:pt idx="55">
                  <c:v>12.439767845726537</c:v>
                </c:pt>
                <c:pt idx="56">
                  <c:v>13.783025323674442</c:v>
                </c:pt>
                <c:pt idx="57">
                  <c:v>7.1407935418693054</c:v>
                </c:pt>
                <c:pt idx="58">
                  <c:v>12.493330486502508</c:v>
                </c:pt>
                <c:pt idx="59">
                  <c:v>12.331517311882159</c:v>
                </c:pt>
                <c:pt idx="60">
                  <c:v>10.298495384568954</c:v>
                </c:pt>
                <c:pt idx="61">
                  <c:v>19.392690040058554</c:v>
                </c:pt>
                <c:pt idx="62">
                  <c:v>14.910685741965091</c:v>
                </c:pt>
                <c:pt idx="63">
                  <c:v>11.888053647953846</c:v>
                </c:pt>
                <c:pt idx="65">
                  <c:v>4.9326069247528634</c:v>
                </c:pt>
                <c:pt idx="66">
                  <c:v>4.4814201177245492</c:v>
                </c:pt>
                <c:pt idx="67">
                  <c:v>3.476059496782208</c:v>
                </c:pt>
                <c:pt idx="68">
                  <c:v>4.4814201177245492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BF-4AA4-B5CD-C051DFED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42783"/>
        <c:axId val="1227434047"/>
      </c:scatterChart>
      <c:valAx>
        <c:axId val="122744278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Time, h</a:t>
                </a:r>
              </a:p>
            </c:rich>
          </c:tx>
          <c:layout>
            <c:manualLayout>
              <c:xMode val="edge"/>
              <c:yMode val="edge"/>
              <c:x val="0.4848540787139819"/>
              <c:y val="0.91797597149075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34047"/>
        <c:crosses val="autoZero"/>
        <c:crossBetween val="midCat"/>
      </c:valAx>
      <c:valAx>
        <c:axId val="1227434047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LMTD,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42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935301351661151"/>
          <c:y val="0.16703272922073198"/>
          <c:w val="0.42910007508312775"/>
          <c:h val="7.54995219497966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 HE-1 MHTLS 15'!$C$42</c:f>
              <c:strCache>
                <c:ptCount val="1"/>
                <c:pt idx="0">
                  <c:v>ΔTL Leg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15'!$D$42:$BT$42</c:f>
              <c:numCache>
                <c:formatCode>0.0</c:formatCode>
                <c:ptCount val="69"/>
                <c:pt idx="0">
                  <c:v>18.459388141866103</c:v>
                </c:pt>
                <c:pt idx="1">
                  <c:v>21.984840127859538</c:v>
                </c:pt>
                <c:pt idx="2">
                  <c:v>25.470561047111286</c:v>
                </c:pt>
                <c:pt idx="3">
                  <c:v>27.952315990840802</c:v>
                </c:pt>
                <c:pt idx="4">
                  <c:v>50.977272391163311</c:v>
                </c:pt>
                <c:pt idx="5">
                  <c:v>31.958289841522195</c:v>
                </c:pt>
                <c:pt idx="6">
                  <c:v>32.959556307841034</c:v>
                </c:pt>
                <c:pt idx="7">
                  <c:v>22.88796715977298</c:v>
                </c:pt>
                <c:pt idx="8">
                  <c:v>27.566050647348884</c:v>
                </c:pt>
                <c:pt idx="9">
                  <c:v>28.815149514320968</c:v>
                </c:pt>
                <c:pt idx="10">
                  <c:v>35.49765245796948</c:v>
                </c:pt>
                <c:pt idx="12">
                  <c:v>36.990989235459871</c:v>
                </c:pt>
                <c:pt idx="13">
                  <c:v>35.990738834772948</c:v>
                </c:pt>
                <c:pt idx="14">
                  <c:v>34.990474116378977</c:v>
                </c:pt>
                <c:pt idx="15">
                  <c:v>38.49783540047477</c:v>
                </c:pt>
                <c:pt idx="16">
                  <c:v>37.444378447093086</c:v>
                </c:pt>
                <c:pt idx="17">
                  <c:v>38.965787956898502</c:v>
                </c:pt>
                <c:pt idx="19">
                  <c:v>36.442850793377573</c:v>
                </c:pt>
                <c:pt idx="20">
                  <c:v>35.384676848280002</c:v>
                </c:pt>
                <c:pt idx="21">
                  <c:v>57.856035988554829</c:v>
                </c:pt>
                <c:pt idx="22">
                  <c:v>38.480511588723537</c:v>
                </c:pt>
                <c:pt idx="24">
                  <c:v>45.357487088218178</c:v>
                </c:pt>
                <c:pt idx="25">
                  <c:v>44.936878913370677</c:v>
                </c:pt>
                <c:pt idx="26">
                  <c:v>44.992591616879174</c:v>
                </c:pt>
                <c:pt idx="27">
                  <c:v>55.378164425598314</c:v>
                </c:pt>
                <c:pt idx="29">
                  <c:v>46.971617494137917</c:v>
                </c:pt>
                <c:pt idx="30">
                  <c:v>55.486483853189839</c:v>
                </c:pt>
                <c:pt idx="31">
                  <c:v>40.795935550933272</c:v>
                </c:pt>
                <c:pt idx="32">
                  <c:v>46.743561697096673</c:v>
                </c:pt>
                <c:pt idx="33">
                  <c:v>63.49868764234396</c:v>
                </c:pt>
                <c:pt idx="34">
                  <c:v>37.682083227134086</c:v>
                </c:pt>
                <c:pt idx="35">
                  <c:v>55.498498465999567</c:v>
                </c:pt>
                <c:pt idx="36">
                  <c:v>47.35755302066358</c:v>
                </c:pt>
                <c:pt idx="37">
                  <c:v>40.332781059520954</c:v>
                </c:pt>
                <c:pt idx="38">
                  <c:v>52.460293436285333</c:v>
                </c:pt>
                <c:pt idx="39">
                  <c:v>64.488370415546882</c:v>
                </c:pt>
                <c:pt idx="40">
                  <c:v>46.822156741122789</c:v>
                </c:pt>
                <c:pt idx="41">
                  <c:v>50.12650344589057</c:v>
                </c:pt>
                <c:pt idx="42">
                  <c:v>49.89315067606195</c:v>
                </c:pt>
                <c:pt idx="43">
                  <c:v>43.878519581976626</c:v>
                </c:pt>
                <c:pt idx="44">
                  <c:v>54.46175222709067</c:v>
                </c:pt>
                <c:pt idx="45">
                  <c:v>52.230640602497957</c:v>
                </c:pt>
                <c:pt idx="46">
                  <c:v>53.48597836852818</c:v>
                </c:pt>
                <c:pt idx="47">
                  <c:v>38.970484628631816</c:v>
                </c:pt>
                <c:pt idx="48">
                  <c:v>57.428915206457916</c:v>
                </c:pt>
                <c:pt idx="49">
                  <c:v>49.498316452509101</c:v>
                </c:pt>
                <c:pt idx="50">
                  <c:v>53.777041412694608</c:v>
                </c:pt>
                <c:pt idx="51">
                  <c:v>60.978135807151503</c:v>
                </c:pt>
                <c:pt idx="52">
                  <c:v>53.423588708582827</c:v>
                </c:pt>
                <c:pt idx="53">
                  <c:v>50.678113588614117</c:v>
                </c:pt>
                <c:pt idx="55">
                  <c:v>51.768405706754102</c:v>
                </c:pt>
                <c:pt idx="56">
                  <c:v>57.866305044076014</c:v>
                </c:pt>
                <c:pt idx="57">
                  <c:v>67.759121373102857</c:v>
                </c:pt>
                <c:pt idx="58">
                  <c:v>73.995495276117239</c:v>
                </c:pt>
                <c:pt idx="59">
                  <c:v>69.470013630642626</c:v>
                </c:pt>
                <c:pt idx="60">
                  <c:v>80.962949405149374</c:v>
                </c:pt>
                <c:pt idx="61">
                  <c:v>60.38826467274918</c:v>
                </c:pt>
                <c:pt idx="62">
                  <c:v>64.953819906982503</c:v>
                </c:pt>
                <c:pt idx="63">
                  <c:v>66.980094771565106</c:v>
                </c:pt>
                <c:pt idx="65">
                  <c:v>52.364984580608706</c:v>
                </c:pt>
                <c:pt idx="66">
                  <c:v>60.17500926634164</c:v>
                </c:pt>
                <c:pt idx="67">
                  <c:v>55.052970054880596</c:v>
                </c:pt>
                <c:pt idx="68">
                  <c:v>44.088956866931689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DF-41B8-A50D-2DE0378BB143}"/>
            </c:ext>
          </c:extLst>
        </c:ser>
        <c:ser>
          <c:idx val="1"/>
          <c:order val="1"/>
          <c:tx>
            <c:strRef>
              <c:f>' HE-1 MHTLS 15'!$C$43</c:f>
              <c:strCache>
                <c:ptCount val="1"/>
                <c:pt idx="0">
                  <c:v>ΔTL Leg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15'!$D$43:$BT$43</c:f>
              <c:numCache>
                <c:formatCode>0.0</c:formatCode>
                <c:ptCount val="69"/>
                <c:pt idx="0">
                  <c:v>13.191909752237926</c:v>
                </c:pt>
                <c:pt idx="1">
                  <c:v>16.681503464771925</c:v>
                </c:pt>
                <c:pt idx="2">
                  <c:v>18.552996144513855</c:v>
                </c:pt>
                <c:pt idx="3">
                  <c:v>21.18229228133638</c:v>
                </c:pt>
                <c:pt idx="4">
                  <c:v>43.280851226668901</c:v>
                </c:pt>
                <c:pt idx="5">
                  <c:v>25.233059268514161</c:v>
                </c:pt>
                <c:pt idx="6">
                  <c:v>26.243294205344323</c:v>
                </c:pt>
                <c:pt idx="7">
                  <c:v>11.270104803341574</c:v>
                </c:pt>
                <c:pt idx="8">
                  <c:v>28.142614892930851</c:v>
                </c:pt>
                <c:pt idx="9">
                  <c:v>26.549546366976703</c:v>
                </c:pt>
                <c:pt idx="10">
                  <c:v>28.581374511377604</c:v>
                </c:pt>
                <c:pt idx="11">
                  <c:v>28.853064194651012</c:v>
                </c:pt>
                <c:pt idx="12">
                  <c:v>29.875006331624338</c:v>
                </c:pt>
                <c:pt idx="13">
                  <c:v>30.032521827722352</c:v>
                </c:pt>
                <c:pt idx="15">
                  <c:v>30.895486153706862</c:v>
                </c:pt>
                <c:pt idx="16">
                  <c:v>30.72000990804051</c:v>
                </c:pt>
                <c:pt idx="17">
                  <c:v>29.447417317926227</c:v>
                </c:pt>
                <c:pt idx="18">
                  <c:v>32.633101299048995</c:v>
                </c:pt>
                <c:pt idx="19">
                  <c:v>30.299160836193053</c:v>
                </c:pt>
                <c:pt idx="20">
                  <c:v>30.895486153706862</c:v>
                </c:pt>
                <c:pt idx="21">
                  <c:v>36.605157735804141</c:v>
                </c:pt>
                <c:pt idx="22">
                  <c:v>29.447417317926227</c:v>
                </c:pt>
                <c:pt idx="23">
                  <c:v>31.137674581137091</c:v>
                </c:pt>
                <c:pt idx="24">
                  <c:v>40.271360342196438</c:v>
                </c:pt>
                <c:pt idx="25">
                  <c:v>37.839932549436419</c:v>
                </c:pt>
                <c:pt idx="26">
                  <c:v>32.995906003562574</c:v>
                </c:pt>
                <c:pt idx="27">
                  <c:v>35.819859425463243</c:v>
                </c:pt>
                <c:pt idx="28">
                  <c:v>34.376706836564466</c:v>
                </c:pt>
                <c:pt idx="29">
                  <c:v>35.664160943861539</c:v>
                </c:pt>
                <c:pt idx="30">
                  <c:v>38.952766104002016</c:v>
                </c:pt>
                <c:pt idx="31">
                  <c:v>33.815586317594871</c:v>
                </c:pt>
                <c:pt idx="32">
                  <c:v>36.605157735804141</c:v>
                </c:pt>
                <c:pt idx="33">
                  <c:v>42.871400460313886</c:v>
                </c:pt>
                <c:pt idx="34">
                  <c:v>32.995906003562574</c:v>
                </c:pt>
                <c:pt idx="35">
                  <c:v>38.438844002697465</c:v>
                </c:pt>
                <c:pt idx="36">
                  <c:v>36.213613791525404</c:v>
                </c:pt>
                <c:pt idx="37">
                  <c:v>33.407112175796009</c:v>
                </c:pt>
                <c:pt idx="38">
                  <c:v>38.706061840343281</c:v>
                </c:pt>
                <c:pt idx="39">
                  <c:v>44.992520246685764</c:v>
                </c:pt>
                <c:pt idx="40">
                  <c:v>36.866717167386355</c:v>
                </c:pt>
                <c:pt idx="41">
                  <c:v>39.883019488199253</c:v>
                </c:pt>
                <c:pt idx="42">
                  <c:v>38.309588921317079</c:v>
                </c:pt>
                <c:pt idx="43">
                  <c:v>36.498624716213179</c:v>
                </c:pt>
                <c:pt idx="44">
                  <c:v>42.065648555952038</c:v>
                </c:pt>
                <c:pt idx="45">
                  <c:v>43.508646698989772</c:v>
                </c:pt>
                <c:pt idx="46">
                  <c:v>39.353682153093153</c:v>
                </c:pt>
                <c:pt idx="48">
                  <c:v>45.575416289329425</c:v>
                </c:pt>
                <c:pt idx="49">
                  <c:v>33.046230032027204</c:v>
                </c:pt>
                <c:pt idx="50">
                  <c:v>43.915615780193676</c:v>
                </c:pt>
                <c:pt idx="51">
                  <c:v>45.124602443755386</c:v>
                </c:pt>
                <c:pt idx="52">
                  <c:v>42.065648555952038</c:v>
                </c:pt>
                <c:pt idx="53">
                  <c:v>42.472788249485127</c:v>
                </c:pt>
                <c:pt idx="54">
                  <c:v>49.989838120210273</c:v>
                </c:pt>
                <c:pt idx="55">
                  <c:v>43.718999926724159</c:v>
                </c:pt>
                <c:pt idx="56">
                  <c:v>47.492917612005385</c:v>
                </c:pt>
                <c:pt idx="57">
                  <c:v>51.824763254638881</c:v>
                </c:pt>
                <c:pt idx="58">
                  <c:v>32.259617131601075</c:v>
                </c:pt>
                <c:pt idx="59">
                  <c:v>51.937021472002684</c:v>
                </c:pt>
                <c:pt idx="60">
                  <c:v>54.320420687288113</c:v>
                </c:pt>
                <c:pt idx="61">
                  <c:v>47.837531746672845</c:v>
                </c:pt>
                <c:pt idx="62">
                  <c:v>50.315354098209198</c:v>
                </c:pt>
                <c:pt idx="63">
                  <c:v>44.604611348686525</c:v>
                </c:pt>
                <c:pt idx="65">
                  <c:v>28.708297997131101</c:v>
                </c:pt>
                <c:pt idx="66">
                  <c:v>31.21589052642156</c:v>
                </c:pt>
                <c:pt idx="67">
                  <c:v>27.939736846430691</c:v>
                </c:pt>
                <c:pt idx="68">
                  <c:v>24.525815695112378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DF-41B8-A50D-2DE0378BB143}"/>
            </c:ext>
          </c:extLst>
        </c:ser>
        <c:ser>
          <c:idx val="2"/>
          <c:order val="2"/>
          <c:tx>
            <c:strRef>
              <c:f>' HE-1 MHTLS 15'!$C$44</c:f>
              <c:strCache>
                <c:ptCount val="1"/>
                <c:pt idx="0">
                  <c:v>ΔTL Leg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15'!$D$44:$BT$44</c:f>
              <c:numCache>
                <c:formatCode>0.0</c:formatCode>
                <c:ptCount val="69"/>
                <c:pt idx="0">
                  <c:v>7.8304607558848698</c:v>
                </c:pt>
                <c:pt idx="1">
                  <c:v>10.877700433016333</c:v>
                </c:pt>
                <c:pt idx="2">
                  <c:v>12.974318389261761</c:v>
                </c:pt>
                <c:pt idx="3">
                  <c:v>15.979144920761097</c:v>
                </c:pt>
                <c:pt idx="4">
                  <c:v>18.459388141866103</c:v>
                </c:pt>
                <c:pt idx="5">
                  <c:v>19.461477583892641</c:v>
                </c:pt>
                <c:pt idx="6">
                  <c:v>20.463362253431889</c:v>
                </c:pt>
                <c:pt idx="7">
                  <c:v>6.4871591946308804</c:v>
                </c:pt>
                <c:pt idx="8">
                  <c:v>20.39796777546664</c:v>
                </c:pt>
                <c:pt idx="9">
                  <c:v>19.461477583892641</c:v>
                </c:pt>
                <c:pt idx="10">
                  <c:v>19.849089235531089</c:v>
                </c:pt>
                <c:pt idx="11">
                  <c:v>18.841041613567043</c:v>
                </c:pt>
                <c:pt idx="12">
                  <c:v>19.849089235531089</c:v>
                </c:pt>
                <c:pt idx="13">
                  <c:v>20.856356980693246</c:v>
                </c:pt>
                <c:pt idx="15">
                  <c:v>19.730427699011454</c:v>
                </c:pt>
                <c:pt idx="16">
                  <c:v>20.39796777546664</c:v>
                </c:pt>
                <c:pt idx="17">
                  <c:v>20.936353631426517</c:v>
                </c:pt>
                <c:pt idx="18">
                  <c:v>22.196731161387884</c:v>
                </c:pt>
                <c:pt idx="19">
                  <c:v>19.849089235531089</c:v>
                </c:pt>
                <c:pt idx="20">
                  <c:v>20.856356980693246</c:v>
                </c:pt>
                <c:pt idx="21">
                  <c:v>19.148788307109989</c:v>
                </c:pt>
                <c:pt idx="22">
                  <c:v>20.39796777546664</c:v>
                </c:pt>
                <c:pt idx="23">
                  <c:v>20.936353631426517</c:v>
                </c:pt>
                <c:pt idx="24">
                  <c:v>19.998315163063115</c:v>
                </c:pt>
                <c:pt idx="25">
                  <c:v>19.288768348025339</c:v>
                </c:pt>
                <c:pt idx="26">
                  <c:v>21.402748903644365</c:v>
                </c:pt>
                <c:pt idx="27">
                  <c:v>19.730427699011454</c:v>
                </c:pt>
                <c:pt idx="28">
                  <c:v>19.849089235531089</c:v>
                </c:pt>
                <c:pt idx="29">
                  <c:v>22.941911628470525</c:v>
                </c:pt>
                <c:pt idx="30">
                  <c:v>21.022530382735194</c:v>
                </c:pt>
                <c:pt idx="31">
                  <c:v>22.466627068255864</c:v>
                </c:pt>
                <c:pt idx="32">
                  <c:v>22.466627068255864</c:v>
                </c:pt>
                <c:pt idx="33">
                  <c:v>21.615848580050329</c:v>
                </c:pt>
                <c:pt idx="34">
                  <c:v>22.466627068255864</c:v>
                </c:pt>
                <c:pt idx="35">
                  <c:v>22.407100588622747</c:v>
                </c:pt>
                <c:pt idx="36">
                  <c:v>21.402748903644365</c:v>
                </c:pt>
                <c:pt idx="37">
                  <c:v>21.939259790988313</c:v>
                </c:pt>
                <c:pt idx="38">
                  <c:v>26.496855047324928</c:v>
                </c:pt>
                <c:pt idx="39">
                  <c:v>24.221966455516458</c:v>
                </c:pt>
                <c:pt idx="40">
                  <c:v>23.46805035778954</c:v>
                </c:pt>
                <c:pt idx="41">
                  <c:v>22.31733239763906</c:v>
                </c:pt>
                <c:pt idx="42">
                  <c:v>22.868968120250408</c:v>
                </c:pt>
                <c:pt idx="43">
                  <c:v>24.414728582671302</c:v>
                </c:pt>
                <c:pt idx="44">
                  <c:v>25.793560797985769</c:v>
                </c:pt>
                <c:pt idx="45">
                  <c:v>25.676263563317537</c:v>
                </c:pt>
                <c:pt idx="46">
                  <c:v>23.874474860207837</c:v>
                </c:pt>
                <c:pt idx="47">
                  <c:v>25.884202853377044</c:v>
                </c:pt>
                <c:pt idx="48">
                  <c:v>28.815149514320961</c:v>
                </c:pt>
                <c:pt idx="49">
                  <c:v>19.461477583892641</c:v>
                </c:pt>
                <c:pt idx="50">
                  <c:v>27.350868262485541</c:v>
                </c:pt>
                <c:pt idx="51">
                  <c:v>26.243294205344323</c:v>
                </c:pt>
                <c:pt idx="52">
                  <c:v>26.888520706347297</c:v>
                </c:pt>
                <c:pt idx="53">
                  <c:v>26.345188551626126</c:v>
                </c:pt>
                <c:pt idx="54">
                  <c:v>25.959747443192043</c:v>
                </c:pt>
                <c:pt idx="55">
                  <c:v>37.229551058870342</c:v>
                </c:pt>
                <c:pt idx="56">
                  <c:v>36.673369506366072</c:v>
                </c:pt>
                <c:pt idx="58">
                  <c:v>15.219592844508366</c:v>
                </c:pt>
                <c:pt idx="59">
                  <c:v>29.595641548517179</c:v>
                </c:pt>
                <c:pt idx="60">
                  <c:v>29.016255903640925</c:v>
                </c:pt>
                <c:pt idx="61">
                  <c:v>32.47690995349128</c:v>
                </c:pt>
                <c:pt idx="62">
                  <c:v>30.729292103568135</c:v>
                </c:pt>
                <c:pt idx="63">
                  <c:v>25.339056794307069</c:v>
                </c:pt>
                <c:pt idx="65">
                  <c:v>14.797820774258589</c:v>
                </c:pt>
                <c:pt idx="66">
                  <c:v>13.775696905744091</c:v>
                </c:pt>
                <c:pt idx="67">
                  <c:v>11.646847152951432</c:v>
                </c:pt>
                <c:pt idx="68">
                  <c:v>12.5788385245523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DF-41B8-A50D-2DE0378BB143}"/>
            </c:ext>
          </c:extLst>
        </c:ser>
        <c:ser>
          <c:idx val="3"/>
          <c:order val="3"/>
          <c:tx>
            <c:strRef>
              <c:f>' HE-1 MHTLS 15'!$C$45</c:f>
              <c:strCache>
                <c:ptCount val="1"/>
                <c:pt idx="0">
                  <c:v>ΔTL Leg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15'!$D$45:$BT$45</c:f>
              <c:numCache>
                <c:formatCode>0.0</c:formatCode>
                <c:ptCount val="69"/>
                <c:pt idx="0">
                  <c:v>4.3280851226668906</c:v>
                </c:pt>
                <c:pt idx="1">
                  <c:v>7.3989103871292947</c:v>
                </c:pt>
                <c:pt idx="2">
                  <c:v>10.428178490346623</c:v>
                </c:pt>
                <c:pt idx="3">
                  <c:v>15.97914492076109</c:v>
                </c:pt>
                <c:pt idx="4">
                  <c:v>16.494948257622092</c:v>
                </c:pt>
                <c:pt idx="5">
                  <c:v>14.797820774258589</c:v>
                </c:pt>
                <c:pt idx="6">
                  <c:v>17.457058567449881</c:v>
                </c:pt>
                <c:pt idx="7">
                  <c:v>4.3280851226668906</c:v>
                </c:pt>
                <c:pt idx="8">
                  <c:v>14.797820774258589</c:v>
                </c:pt>
                <c:pt idx="9">
                  <c:v>15.916316573471892</c:v>
                </c:pt>
                <c:pt idx="10">
                  <c:v>13.191909752237926</c:v>
                </c:pt>
                <c:pt idx="11">
                  <c:v>12.166208238737726</c:v>
                </c:pt>
                <c:pt idx="12">
                  <c:v>13.783025323674442</c:v>
                </c:pt>
                <c:pt idx="13">
                  <c:v>14.213876625215851</c:v>
                </c:pt>
                <c:pt idx="14">
                  <c:v>10.72164175734866</c:v>
                </c:pt>
                <c:pt idx="15">
                  <c:v>14.448127421329531</c:v>
                </c:pt>
                <c:pt idx="16">
                  <c:v>14.797820774258589</c:v>
                </c:pt>
                <c:pt idx="17">
                  <c:v>15.232878194811986</c:v>
                </c:pt>
                <c:pt idx="18">
                  <c:v>15.364646051784067</c:v>
                </c:pt>
                <c:pt idx="19">
                  <c:v>14.355164808143819</c:v>
                </c:pt>
                <c:pt idx="20">
                  <c:v>15.364646051784067</c:v>
                </c:pt>
                <c:pt idx="21">
                  <c:v>10.496758408791429</c:v>
                </c:pt>
                <c:pt idx="22">
                  <c:v>15.364646051784067</c:v>
                </c:pt>
                <c:pt idx="23">
                  <c:v>15.810709059826889</c:v>
                </c:pt>
                <c:pt idx="24">
                  <c:v>11.13570405859867</c:v>
                </c:pt>
                <c:pt idx="25">
                  <c:v>12.765858871406659</c:v>
                </c:pt>
                <c:pt idx="26">
                  <c:v>15.810709059826889</c:v>
                </c:pt>
                <c:pt idx="27">
                  <c:v>11.541560327111707</c:v>
                </c:pt>
                <c:pt idx="28">
                  <c:v>12.5788385245523</c:v>
                </c:pt>
                <c:pt idx="29">
                  <c:v>16.681503464771925</c:v>
                </c:pt>
                <c:pt idx="30">
                  <c:v>11.541560327111707</c:v>
                </c:pt>
                <c:pt idx="31">
                  <c:v>16.681503464771925</c:v>
                </c:pt>
                <c:pt idx="32">
                  <c:v>16.681503464771925</c:v>
                </c:pt>
                <c:pt idx="33">
                  <c:v>13.191909752237926</c:v>
                </c:pt>
                <c:pt idx="34">
                  <c:v>16.681503464771925</c:v>
                </c:pt>
                <c:pt idx="35">
                  <c:v>14.426950408889635</c:v>
                </c:pt>
                <c:pt idx="36">
                  <c:v>14.637438702134462</c:v>
                </c:pt>
                <c:pt idx="37">
                  <c:v>17.38029748391104</c:v>
                </c:pt>
                <c:pt idx="38">
                  <c:v>19.793552143041975</c:v>
                </c:pt>
                <c:pt idx="39">
                  <c:v>14.426950408889635</c:v>
                </c:pt>
                <c:pt idx="40">
                  <c:v>17.107238376999771</c:v>
                </c:pt>
                <c:pt idx="41">
                  <c:v>14.021882851984014</c:v>
                </c:pt>
                <c:pt idx="42">
                  <c:v>16.249483762020091</c:v>
                </c:pt>
                <c:pt idx="43">
                  <c:v>18.277132131955302</c:v>
                </c:pt>
                <c:pt idx="44">
                  <c:v>15.869645449778599</c:v>
                </c:pt>
                <c:pt idx="45">
                  <c:v>16.082462636022989</c:v>
                </c:pt>
                <c:pt idx="46">
                  <c:v>15.46486219947016</c:v>
                </c:pt>
                <c:pt idx="47">
                  <c:v>18.129192749608475</c:v>
                </c:pt>
                <c:pt idx="48">
                  <c:v>20.166390529760474</c:v>
                </c:pt>
                <c:pt idx="49">
                  <c:v>14.213876625215851</c:v>
                </c:pt>
                <c:pt idx="50">
                  <c:v>12.112589055750968</c:v>
                </c:pt>
                <c:pt idx="51">
                  <c:v>17.69969757798447</c:v>
                </c:pt>
                <c:pt idx="52">
                  <c:v>19.148788307109989</c:v>
                </c:pt>
                <c:pt idx="53">
                  <c:v>18.129192749608475</c:v>
                </c:pt>
                <c:pt idx="54">
                  <c:v>14.426950408889635</c:v>
                </c:pt>
                <c:pt idx="55">
                  <c:v>25.843413476238627</c:v>
                </c:pt>
                <c:pt idx="56">
                  <c:v>28.017640762405932</c:v>
                </c:pt>
                <c:pt idx="58">
                  <c:v>17.107238376999771</c:v>
                </c:pt>
                <c:pt idx="59">
                  <c:v>19.148788307109989</c:v>
                </c:pt>
                <c:pt idx="60">
                  <c:v>17.527105628220557</c:v>
                </c:pt>
                <c:pt idx="61">
                  <c:v>26.243294205344323</c:v>
                </c:pt>
                <c:pt idx="62">
                  <c:v>21.18229228133638</c:v>
                </c:pt>
                <c:pt idx="63">
                  <c:v>17.69969757798447</c:v>
                </c:pt>
                <c:pt idx="65">
                  <c:v>8.6561702453337812</c:v>
                </c:pt>
                <c:pt idx="66">
                  <c:v>6.8051901120725464</c:v>
                </c:pt>
                <c:pt idx="67">
                  <c:v>5.3608208786743301</c:v>
                </c:pt>
                <c:pt idx="68">
                  <c:v>6.8051901120725464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DF-41B8-A50D-2DE0378BB143}"/>
            </c:ext>
          </c:extLst>
        </c:ser>
        <c:ser>
          <c:idx val="4"/>
          <c:order val="4"/>
          <c:tx>
            <c:strRef>
              <c:f>' HE-1 MHTLS 15'!$C$46</c:f>
              <c:strCache>
                <c:ptCount val="1"/>
                <c:pt idx="0">
                  <c:v>ΔTL Leg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 HE-1 MHTLS 15'!$D$41:$BT$41</c:f>
              <c:numCache>
                <c:formatCode>0.00</c:formatCode>
                <c:ptCount val="69"/>
                <c:pt idx="0">
                  <c:v>0.25</c:v>
                </c:pt>
                <c:pt idx="1">
                  <c:v>1.25</c:v>
                </c:pt>
                <c:pt idx="2">
                  <c:v>2.25</c:v>
                </c:pt>
                <c:pt idx="3">
                  <c:v>3.4</c:v>
                </c:pt>
                <c:pt idx="4">
                  <c:v>4.250000000000016</c:v>
                </c:pt>
                <c:pt idx="5">
                  <c:v>5.25</c:v>
                </c:pt>
                <c:pt idx="6">
                  <c:v>6.2500000000000089</c:v>
                </c:pt>
                <c:pt idx="7">
                  <c:v>7.250000000000016</c:v>
                </c:pt>
                <c:pt idx="8">
                  <c:v>8.25</c:v>
                </c:pt>
                <c:pt idx="9">
                  <c:v>9.2500000000000089</c:v>
                </c:pt>
                <c:pt idx="10">
                  <c:v>10.250000000000016</c:v>
                </c:pt>
                <c:pt idx="11">
                  <c:v>11.250000000000025</c:v>
                </c:pt>
                <c:pt idx="12">
                  <c:v>12.250000000000032</c:v>
                </c:pt>
                <c:pt idx="13">
                  <c:v>13.250000000000041</c:v>
                </c:pt>
                <c:pt idx="14">
                  <c:v>14.250000000000048</c:v>
                </c:pt>
                <c:pt idx="15">
                  <c:v>15.250000000000055</c:v>
                </c:pt>
                <c:pt idx="16">
                  <c:v>16.316666666666666</c:v>
                </c:pt>
                <c:pt idx="17">
                  <c:v>17.216666666666665</c:v>
                </c:pt>
                <c:pt idx="18">
                  <c:v>18.250000000000078</c:v>
                </c:pt>
                <c:pt idx="19">
                  <c:v>19.250000000000089</c:v>
                </c:pt>
                <c:pt idx="20">
                  <c:v>20.250000000000096</c:v>
                </c:pt>
                <c:pt idx="21">
                  <c:v>21.250000000000103</c:v>
                </c:pt>
                <c:pt idx="22">
                  <c:v>22.250000000000114</c:v>
                </c:pt>
                <c:pt idx="23">
                  <c:v>23.250000000000121</c:v>
                </c:pt>
                <c:pt idx="24">
                  <c:v>24.25</c:v>
                </c:pt>
                <c:pt idx="25">
                  <c:v>25.25</c:v>
                </c:pt>
                <c:pt idx="26">
                  <c:v>26.333333333333332</c:v>
                </c:pt>
                <c:pt idx="27">
                  <c:v>27.25</c:v>
                </c:pt>
                <c:pt idx="28">
                  <c:v>28.25</c:v>
                </c:pt>
                <c:pt idx="29">
                  <c:v>29.25</c:v>
                </c:pt>
                <c:pt idx="30">
                  <c:v>30.316666666666666</c:v>
                </c:pt>
                <c:pt idx="31">
                  <c:v>31.166666666666664</c:v>
                </c:pt>
                <c:pt idx="32">
                  <c:v>32.266666666666666</c:v>
                </c:pt>
                <c:pt idx="33">
                  <c:v>33.25</c:v>
                </c:pt>
                <c:pt idx="34">
                  <c:v>34.25</c:v>
                </c:pt>
                <c:pt idx="35">
                  <c:v>35.266666666666666</c:v>
                </c:pt>
                <c:pt idx="36">
                  <c:v>36.25</c:v>
                </c:pt>
                <c:pt idx="37">
                  <c:v>37.25</c:v>
                </c:pt>
                <c:pt idx="38">
                  <c:v>38.25</c:v>
                </c:pt>
                <c:pt idx="39">
                  <c:v>39.25</c:v>
                </c:pt>
                <c:pt idx="40">
                  <c:v>40.25</c:v>
                </c:pt>
                <c:pt idx="41">
                  <c:v>41.25</c:v>
                </c:pt>
                <c:pt idx="42">
                  <c:v>42.25</c:v>
                </c:pt>
                <c:pt idx="43">
                  <c:v>43.25</c:v>
                </c:pt>
                <c:pt idx="44">
                  <c:v>44.25</c:v>
                </c:pt>
                <c:pt idx="45">
                  <c:v>45.25</c:v>
                </c:pt>
                <c:pt idx="46">
                  <c:v>46.25</c:v>
                </c:pt>
                <c:pt idx="47">
                  <c:v>47.25</c:v>
                </c:pt>
                <c:pt idx="48">
                  <c:v>48.25</c:v>
                </c:pt>
                <c:pt idx="49">
                  <c:v>49.25</c:v>
                </c:pt>
                <c:pt idx="50">
                  <c:v>50.249999999998316</c:v>
                </c:pt>
                <c:pt idx="51">
                  <c:v>51.249999999996483</c:v>
                </c:pt>
                <c:pt idx="52">
                  <c:v>52.249999999994643</c:v>
                </c:pt>
                <c:pt idx="53">
                  <c:v>53.249999999993037</c:v>
                </c:pt>
                <c:pt idx="54">
                  <c:v>54.249999999991203</c:v>
                </c:pt>
                <c:pt idx="55">
                  <c:v>55.333333333333329</c:v>
                </c:pt>
                <c:pt idx="56">
                  <c:v>56.249999999987764</c:v>
                </c:pt>
                <c:pt idx="57">
                  <c:v>57.249999999985896</c:v>
                </c:pt>
                <c:pt idx="58">
                  <c:v>58.616666666666667</c:v>
                </c:pt>
                <c:pt idx="59">
                  <c:v>59.24999999998176</c:v>
                </c:pt>
                <c:pt idx="60">
                  <c:v>60.400000000000006</c:v>
                </c:pt>
                <c:pt idx="61">
                  <c:v>61.249999999978556</c:v>
                </c:pt>
                <c:pt idx="62">
                  <c:v>62.249999999976986</c:v>
                </c:pt>
                <c:pt idx="63">
                  <c:v>63.283333333333331</c:v>
                </c:pt>
                <c:pt idx="64">
                  <c:v>64.249999999973781</c:v>
                </c:pt>
                <c:pt idx="65">
                  <c:v>66.366666666666674</c:v>
                </c:pt>
                <c:pt idx="66">
                  <c:v>67.316666666666663</c:v>
                </c:pt>
                <c:pt idx="67">
                  <c:v>68.400000000000006</c:v>
                </c:pt>
                <c:pt idx="68">
                  <c:v>69.333333333333329</c:v>
                </c:pt>
              </c:numCache>
            </c:numRef>
          </c:xVal>
          <c:yVal>
            <c:numRef>
              <c:f>' HE-1 MHTLS 15'!$D$46:$BT$46</c:f>
              <c:numCache>
                <c:formatCode>0.0</c:formatCode>
                <c:ptCount val="69"/>
                <c:pt idx="1">
                  <c:v>4.3280851226668906</c:v>
                </c:pt>
                <c:pt idx="2">
                  <c:v>6.8051901120725464</c:v>
                </c:pt>
                <c:pt idx="3">
                  <c:v>11.270104803341574</c:v>
                </c:pt>
                <c:pt idx="4">
                  <c:v>16.494948257622084</c:v>
                </c:pt>
                <c:pt idx="6">
                  <c:v>14.448127421329531</c:v>
                </c:pt>
                <c:pt idx="8">
                  <c:v>7.9957166959010637</c:v>
                </c:pt>
                <c:pt idx="10">
                  <c:v>3.908650337129266</c:v>
                </c:pt>
                <c:pt idx="13">
                  <c:v>4.1703239142424628</c:v>
                </c:pt>
                <c:pt idx="14">
                  <c:v>4.3280851226668906</c:v>
                </c:pt>
                <c:pt idx="15">
                  <c:v>27.80061420898852</c:v>
                </c:pt>
                <c:pt idx="16">
                  <c:v>7.9957166959010637</c:v>
                </c:pt>
                <c:pt idx="17">
                  <c:v>7.2819138130146985</c:v>
                </c:pt>
                <c:pt idx="18">
                  <c:v>6.8197143841071162</c:v>
                </c:pt>
                <c:pt idx="19">
                  <c:v>4.426725648200291</c:v>
                </c:pt>
                <c:pt idx="20">
                  <c:v>7.6358222108543545</c:v>
                </c:pt>
                <c:pt idx="22">
                  <c:v>4.6784549430153604</c:v>
                </c:pt>
                <c:pt idx="23">
                  <c:v>6.8197143841071162</c:v>
                </c:pt>
                <c:pt idx="24">
                  <c:v>6.3829294357033293</c:v>
                </c:pt>
                <c:pt idx="25">
                  <c:v>7.2134752044448174</c:v>
                </c:pt>
                <c:pt idx="26">
                  <c:v>5.8766893936454254</c:v>
                </c:pt>
                <c:pt idx="28">
                  <c:v>3.6409569065073493</c:v>
                </c:pt>
                <c:pt idx="29">
                  <c:v>7.6358222108543545</c:v>
                </c:pt>
                <c:pt idx="31">
                  <c:v>7.6358222108543545</c:v>
                </c:pt>
                <c:pt idx="32">
                  <c:v>7.6358222108543545</c:v>
                </c:pt>
                <c:pt idx="34">
                  <c:v>12.493330486502508</c:v>
                </c:pt>
                <c:pt idx="35">
                  <c:v>3.908650337129266</c:v>
                </c:pt>
                <c:pt idx="36">
                  <c:v>7.6097964222541821</c:v>
                </c:pt>
                <c:pt idx="37">
                  <c:v>12.331517311882159</c:v>
                </c:pt>
                <c:pt idx="38">
                  <c:v>6.1667801084370089</c:v>
                </c:pt>
                <c:pt idx="39">
                  <c:v>3.908650337129266</c:v>
                </c:pt>
                <c:pt idx="40">
                  <c:v>9.053403447881351</c:v>
                </c:pt>
                <c:pt idx="41">
                  <c:v>4.9706794764768949</c:v>
                </c:pt>
                <c:pt idx="42">
                  <c:v>10.877700433016333</c:v>
                </c:pt>
                <c:pt idx="43">
                  <c:v>11.13570405859867</c:v>
                </c:pt>
                <c:pt idx="44">
                  <c:v>8.8498487889922348</c:v>
                </c:pt>
                <c:pt idx="45">
                  <c:v>9.8652138495057269</c:v>
                </c:pt>
                <c:pt idx="46">
                  <c:v>6.9197248827953119</c:v>
                </c:pt>
                <c:pt idx="47">
                  <c:v>7.9823560014792809</c:v>
                </c:pt>
                <c:pt idx="48">
                  <c:v>9.4570711787903843</c:v>
                </c:pt>
                <c:pt idx="49">
                  <c:v>6.1572421848926115</c:v>
                </c:pt>
                <c:pt idx="50">
                  <c:v>5.9440268239769232</c:v>
                </c:pt>
                <c:pt idx="51">
                  <c:v>7.1407935418693054</c:v>
                </c:pt>
                <c:pt idx="52">
                  <c:v>11.13570405859867</c:v>
                </c:pt>
                <c:pt idx="53">
                  <c:v>11.316499227839616</c:v>
                </c:pt>
                <c:pt idx="54">
                  <c:v>7.2134752044448174</c:v>
                </c:pt>
                <c:pt idx="55">
                  <c:v>12.439767845726537</c:v>
                </c:pt>
                <c:pt idx="56">
                  <c:v>13.783025323674442</c:v>
                </c:pt>
                <c:pt idx="57">
                  <c:v>7.1407935418693054</c:v>
                </c:pt>
                <c:pt idx="58">
                  <c:v>12.493330486502508</c:v>
                </c:pt>
                <c:pt idx="59">
                  <c:v>12.331517311882159</c:v>
                </c:pt>
                <c:pt idx="60">
                  <c:v>10.298495384568954</c:v>
                </c:pt>
                <c:pt idx="61">
                  <c:v>19.392690040058554</c:v>
                </c:pt>
                <c:pt idx="62">
                  <c:v>14.910685741965091</c:v>
                </c:pt>
                <c:pt idx="63">
                  <c:v>11.888053647953846</c:v>
                </c:pt>
                <c:pt idx="65">
                  <c:v>4.9326069247528634</c:v>
                </c:pt>
                <c:pt idx="66">
                  <c:v>4.4814201177245492</c:v>
                </c:pt>
                <c:pt idx="67">
                  <c:v>3.476059496782208</c:v>
                </c:pt>
                <c:pt idx="68">
                  <c:v>4.4814201177245492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DF-41B8-A50D-2DE0378BB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42783"/>
        <c:axId val="1227434047"/>
      </c:scatterChart>
      <c:valAx>
        <c:axId val="122744278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34047"/>
        <c:crosses val="autoZero"/>
        <c:crossBetween val="midCat"/>
      </c:valAx>
      <c:valAx>
        <c:axId val="1227434047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42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HE-1 Temperature Profiles: MHTLS-16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458648390586707E-2"/>
          <c:y val="0.1549462145588778"/>
          <c:w val="0.89830737945863903"/>
          <c:h val="0.683575753229725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'HE-1 MHTLS-16'!$C$8</c:f>
              <c:strCache>
                <c:ptCount val="1"/>
                <c:pt idx="0">
                  <c:v>HE-1 Feed 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MHTLS-16'!$D$8:$AM$8</c:f>
              <c:numCache>
                <c:formatCode>0</c:formatCode>
                <c:ptCount val="36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30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62</c:v>
                </c:pt>
                <c:pt idx="9">
                  <c:v>62</c:v>
                </c:pt>
                <c:pt idx="10">
                  <c:v>63</c:v>
                </c:pt>
                <c:pt idx="11">
                  <c:v>50</c:v>
                </c:pt>
                <c:pt idx="12">
                  <c:v>56</c:v>
                </c:pt>
                <c:pt idx="13">
                  <c:v>57</c:v>
                </c:pt>
                <c:pt idx="14">
                  <c:v>58</c:v>
                </c:pt>
                <c:pt idx="15">
                  <c:v>58</c:v>
                </c:pt>
                <c:pt idx="16">
                  <c:v>57</c:v>
                </c:pt>
                <c:pt idx="17">
                  <c:v>59</c:v>
                </c:pt>
                <c:pt idx="18">
                  <c:v>59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59</c:v>
                </c:pt>
                <c:pt idx="23">
                  <c:v>60</c:v>
                </c:pt>
                <c:pt idx="24">
                  <c:v>59</c:v>
                </c:pt>
                <c:pt idx="25">
                  <c:v>59</c:v>
                </c:pt>
                <c:pt idx="26">
                  <c:v>57</c:v>
                </c:pt>
                <c:pt idx="27">
                  <c:v>59</c:v>
                </c:pt>
                <c:pt idx="28">
                  <c:v>59</c:v>
                </c:pt>
                <c:pt idx="29">
                  <c:v>57</c:v>
                </c:pt>
                <c:pt idx="30">
                  <c:v>58</c:v>
                </c:pt>
                <c:pt idx="31">
                  <c:v>59</c:v>
                </c:pt>
                <c:pt idx="32">
                  <c:v>58</c:v>
                </c:pt>
                <c:pt idx="33">
                  <c:v>56</c:v>
                </c:pt>
                <c:pt idx="34">
                  <c:v>58</c:v>
                </c:pt>
                <c:pt idx="35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37-4113-9984-AD0BD725F3E3}"/>
            </c:ext>
          </c:extLst>
        </c:ser>
        <c:ser>
          <c:idx val="1"/>
          <c:order val="1"/>
          <c:tx>
            <c:strRef>
              <c:f>'HE-1 MHTLS-16'!$C$9</c:f>
              <c:strCache>
                <c:ptCount val="1"/>
                <c:pt idx="0">
                  <c:v>HE-1 Feed Out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MHTLS-16'!$D$9:$AM$9</c:f>
              <c:numCache>
                <c:formatCode>0</c:formatCode>
                <c:ptCount val="36"/>
                <c:pt idx="0">
                  <c:v>73</c:v>
                </c:pt>
                <c:pt idx="1">
                  <c:v>113</c:v>
                </c:pt>
                <c:pt idx="2">
                  <c:v>146</c:v>
                </c:pt>
                <c:pt idx="3">
                  <c:v>162</c:v>
                </c:pt>
                <c:pt idx="4">
                  <c:v>181</c:v>
                </c:pt>
                <c:pt idx="5">
                  <c:v>205</c:v>
                </c:pt>
                <c:pt idx="6">
                  <c:v>221</c:v>
                </c:pt>
                <c:pt idx="7">
                  <c:v>235</c:v>
                </c:pt>
                <c:pt idx="8">
                  <c:v>245</c:v>
                </c:pt>
                <c:pt idx="9">
                  <c:v>254</c:v>
                </c:pt>
                <c:pt idx="10">
                  <c:v>269</c:v>
                </c:pt>
                <c:pt idx="11">
                  <c:v>273</c:v>
                </c:pt>
                <c:pt idx="12">
                  <c:v>282</c:v>
                </c:pt>
                <c:pt idx="13">
                  <c:v>295</c:v>
                </c:pt>
                <c:pt idx="14">
                  <c:v>289</c:v>
                </c:pt>
                <c:pt idx="15">
                  <c:v>293</c:v>
                </c:pt>
                <c:pt idx="16">
                  <c:v>292</c:v>
                </c:pt>
                <c:pt idx="17">
                  <c:v>290</c:v>
                </c:pt>
                <c:pt idx="18">
                  <c:v>293</c:v>
                </c:pt>
                <c:pt idx="19">
                  <c:v>291</c:v>
                </c:pt>
                <c:pt idx="20">
                  <c:v>291</c:v>
                </c:pt>
                <c:pt idx="21">
                  <c:v>290</c:v>
                </c:pt>
                <c:pt idx="22">
                  <c:v>285</c:v>
                </c:pt>
                <c:pt idx="23">
                  <c:v>285</c:v>
                </c:pt>
                <c:pt idx="24">
                  <c:v>287</c:v>
                </c:pt>
                <c:pt idx="25">
                  <c:v>289</c:v>
                </c:pt>
                <c:pt idx="26">
                  <c:v>289</c:v>
                </c:pt>
                <c:pt idx="27">
                  <c:v>265</c:v>
                </c:pt>
                <c:pt idx="28">
                  <c:v>287</c:v>
                </c:pt>
                <c:pt idx="29">
                  <c:v>288</c:v>
                </c:pt>
                <c:pt idx="30">
                  <c:v>292</c:v>
                </c:pt>
                <c:pt idx="31">
                  <c:v>284</c:v>
                </c:pt>
                <c:pt idx="32">
                  <c:v>269</c:v>
                </c:pt>
                <c:pt idx="33">
                  <c:v>286</c:v>
                </c:pt>
                <c:pt idx="34">
                  <c:v>281</c:v>
                </c:pt>
                <c:pt idx="35">
                  <c:v>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37-4113-9984-AD0BD725F3E3}"/>
            </c:ext>
          </c:extLst>
        </c:ser>
        <c:ser>
          <c:idx val="2"/>
          <c:order val="2"/>
          <c:tx>
            <c:strRef>
              <c:f>'HE-1 MHTLS-16'!$C$10</c:f>
              <c:strCache>
                <c:ptCount val="1"/>
                <c:pt idx="0">
                  <c:v>HE-1 Prod 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MHTLS-16'!$D$10:$AM$10</c:f>
              <c:numCache>
                <c:formatCode>0</c:formatCode>
                <c:ptCount val="36"/>
                <c:pt idx="0">
                  <c:v>90</c:v>
                </c:pt>
                <c:pt idx="1">
                  <c:v>135</c:v>
                </c:pt>
                <c:pt idx="2">
                  <c:v>171</c:v>
                </c:pt>
                <c:pt idx="3">
                  <c:v>188</c:v>
                </c:pt>
                <c:pt idx="4">
                  <c:v>208</c:v>
                </c:pt>
                <c:pt idx="5">
                  <c:v>238</c:v>
                </c:pt>
                <c:pt idx="6">
                  <c:v>255</c:v>
                </c:pt>
                <c:pt idx="7">
                  <c:v>269</c:v>
                </c:pt>
                <c:pt idx="8">
                  <c:v>282</c:v>
                </c:pt>
                <c:pt idx="9">
                  <c:v>292</c:v>
                </c:pt>
                <c:pt idx="10">
                  <c:v>307</c:v>
                </c:pt>
                <c:pt idx="11">
                  <c:v>314</c:v>
                </c:pt>
                <c:pt idx="12">
                  <c:v>320</c:v>
                </c:pt>
                <c:pt idx="13">
                  <c:v>327</c:v>
                </c:pt>
                <c:pt idx="14">
                  <c:v>334</c:v>
                </c:pt>
                <c:pt idx="15">
                  <c:v>337</c:v>
                </c:pt>
                <c:pt idx="16">
                  <c:v>332</c:v>
                </c:pt>
                <c:pt idx="17">
                  <c:v>331</c:v>
                </c:pt>
                <c:pt idx="18">
                  <c:v>339</c:v>
                </c:pt>
                <c:pt idx="19">
                  <c:v>333</c:v>
                </c:pt>
                <c:pt idx="20">
                  <c:v>333</c:v>
                </c:pt>
                <c:pt idx="21">
                  <c:v>333</c:v>
                </c:pt>
                <c:pt idx="22">
                  <c:v>328</c:v>
                </c:pt>
                <c:pt idx="23">
                  <c:v>339</c:v>
                </c:pt>
                <c:pt idx="24">
                  <c:v>335</c:v>
                </c:pt>
                <c:pt idx="25">
                  <c:v>334</c:v>
                </c:pt>
                <c:pt idx="26">
                  <c:v>333</c:v>
                </c:pt>
                <c:pt idx="27">
                  <c:v>327</c:v>
                </c:pt>
                <c:pt idx="28">
                  <c:v>337</c:v>
                </c:pt>
                <c:pt idx="29">
                  <c:v>337</c:v>
                </c:pt>
                <c:pt idx="30">
                  <c:v>337</c:v>
                </c:pt>
                <c:pt idx="31">
                  <c:v>328</c:v>
                </c:pt>
                <c:pt idx="32">
                  <c:v>334</c:v>
                </c:pt>
                <c:pt idx="33">
                  <c:v>334</c:v>
                </c:pt>
                <c:pt idx="34">
                  <c:v>336</c:v>
                </c:pt>
                <c:pt idx="35">
                  <c:v>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37-4113-9984-AD0BD725F3E3}"/>
            </c:ext>
          </c:extLst>
        </c:ser>
        <c:ser>
          <c:idx val="3"/>
          <c:order val="3"/>
          <c:tx>
            <c:strRef>
              <c:f>'HE-1 MHTLS-16'!$C$11</c:f>
              <c:strCache>
                <c:ptCount val="1"/>
                <c:pt idx="0">
                  <c:v>HE-1 Prod 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MHTLS-16'!$D$11:$AM$11</c:f>
              <c:numCache>
                <c:formatCode>0</c:formatCode>
                <c:ptCount val="36"/>
                <c:pt idx="0">
                  <c:v>34</c:v>
                </c:pt>
                <c:pt idx="1">
                  <c:v>39</c:v>
                </c:pt>
                <c:pt idx="2">
                  <c:v>41</c:v>
                </c:pt>
                <c:pt idx="3">
                  <c:v>42</c:v>
                </c:pt>
                <c:pt idx="4">
                  <c:v>40</c:v>
                </c:pt>
                <c:pt idx="5">
                  <c:v>44</c:v>
                </c:pt>
                <c:pt idx="6">
                  <c:v>45</c:v>
                </c:pt>
                <c:pt idx="7">
                  <c:v>47</c:v>
                </c:pt>
                <c:pt idx="8">
                  <c:v>63</c:v>
                </c:pt>
                <c:pt idx="9">
                  <c:v>64</c:v>
                </c:pt>
                <c:pt idx="10">
                  <c:v>66</c:v>
                </c:pt>
                <c:pt idx="11">
                  <c:v>50</c:v>
                </c:pt>
                <c:pt idx="12">
                  <c:v>62</c:v>
                </c:pt>
                <c:pt idx="13">
                  <c:v>69</c:v>
                </c:pt>
                <c:pt idx="14">
                  <c:v>66</c:v>
                </c:pt>
                <c:pt idx="15">
                  <c:v>68</c:v>
                </c:pt>
                <c:pt idx="16">
                  <c:v>66</c:v>
                </c:pt>
                <c:pt idx="17">
                  <c:v>66</c:v>
                </c:pt>
                <c:pt idx="18">
                  <c:v>61</c:v>
                </c:pt>
                <c:pt idx="19">
                  <c:v>65</c:v>
                </c:pt>
                <c:pt idx="20">
                  <c:v>68</c:v>
                </c:pt>
                <c:pt idx="21">
                  <c:v>68</c:v>
                </c:pt>
                <c:pt idx="22">
                  <c:v>66</c:v>
                </c:pt>
                <c:pt idx="23">
                  <c:v>66</c:v>
                </c:pt>
                <c:pt idx="24">
                  <c:v>66</c:v>
                </c:pt>
                <c:pt idx="25">
                  <c:v>67</c:v>
                </c:pt>
                <c:pt idx="26">
                  <c:v>67</c:v>
                </c:pt>
                <c:pt idx="27">
                  <c:v>58</c:v>
                </c:pt>
                <c:pt idx="28">
                  <c:v>64</c:v>
                </c:pt>
                <c:pt idx="29">
                  <c:v>66</c:v>
                </c:pt>
                <c:pt idx="30">
                  <c:v>68</c:v>
                </c:pt>
                <c:pt idx="31">
                  <c:v>66</c:v>
                </c:pt>
                <c:pt idx="32">
                  <c:v>60</c:v>
                </c:pt>
                <c:pt idx="33">
                  <c:v>67</c:v>
                </c:pt>
                <c:pt idx="34">
                  <c:v>64</c:v>
                </c:pt>
                <c:pt idx="35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37-4113-9984-AD0BD725F3E3}"/>
            </c:ext>
          </c:extLst>
        </c:ser>
        <c:ser>
          <c:idx val="4"/>
          <c:order val="4"/>
          <c:tx>
            <c:strRef>
              <c:f>'HE-1 MHTLS-16'!$C$12</c:f>
              <c:strCache>
                <c:ptCount val="1"/>
                <c:pt idx="0">
                  <c:v>HE-1 Bend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MHTLS-16'!$D$12:$AM$12</c:f>
              <c:numCache>
                <c:formatCode>General</c:formatCode>
                <c:ptCount val="36"/>
                <c:pt idx="0">
                  <c:v>38</c:v>
                </c:pt>
                <c:pt idx="1">
                  <c:v>48</c:v>
                </c:pt>
                <c:pt idx="2">
                  <c:v>56</c:v>
                </c:pt>
                <c:pt idx="3">
                  <c:v>60</c:v>
                </c:pt>
                <c:pt idx="4">
                  <c:v>67</c:v>
                </c:pt>
                <c:pt idx="5">
                  <c:v>69</c:v>
                </c:pt>
                <c:pt idx="6">
                  <c:v>73</c:v>
                </c:pt>
                <c:pt idx="7">
                  <c:v>71</c:v>
                </c:pt>
                <c:pt idx="8">
                  <c:v>71</c:v>
                </c:pt>
                <c:pt idx="9">
                  <c:v>89</c:v>
                </c:pt>
                <c:pt idx="10">
                  <c:v>93</c:v>
                </c:pt>
                <c:pt idx="11">
                  <c:v>88</c:v>
                </c:pt>
                <c:pt idx="12">
                  <c:v>102</c:v>
                </c:pt>
                <c:pt idx="13">
                  <c:v>132</c:v>
                </c:pt>
                <c:pt idx="14">
                  <c:v>124</c:v>
                </c:pt>
                <c:pt idx="15">
                  <c:v>126</c:v>
                </c:pt>
                <c:pt idx="16">
                  <c:v>127</c:v>
                </c:pt>
                <c:pt idx="17">
                  <c:v>123</c:v>
                </c:pt>
                <c:pt idx="18">
                  <c:v>109</c:v>
                </c:pt>
                <c:pt idx="19">
                  <c:v>130</c:v>
                </c:pt>
                <c:pt idx="20">
                  <c:v>133</c:v>
                </c:pt>
                <c:pt idx="21">
                  <c:v>132</c:v>
                </c:pt>
                <c:pt idx="22">
                  <c:v>125</c:v>
                </c:pt>
                <c:pt idx="23">
                  <c:v>106</c:v>
                </c:pt>
                <c:pt idx="24">
                  <c:v>126</c:v>
                </c:pt>
                <c:pt idx="25">
                  <c:v>132</c:v>
                </c:pt>
                <c:pt idx="26">
                  <c:v>132</c:v>
                </c:pt>
                <c:pt idx="27">
                  <c:v>95</c:v>
                </c:pt>
                <c:pt idx="28">
                  <c:v>121</c:v>
                </c:pt>
                <c:pt idx="29">
                  <c:v>129</c:v>
                </c:pt>
                <c:pt idx="30">
                  <c:v>143</c:v>
                </c:pt>
                <c:pt idx="31">
                  <c:v>134</c:v>
                </c:pt>
                <c:pt idx="32">
                  <c:v>104</c:v>
                </c:pt>
                <c:pt idx="33">
                  <c:v>136</c:v>
                </c:pt>
                <c:pt idx="34">
                  <c:v>113</c:v>
                </c:pt>
                <c:pt idx="35">
                  <c:v>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737-4113-9984-AD0BD725F3E3}"/>
            </c:ext>
          </c:extLst>
        </c:ser>
        <c:ser>
          <c:idx val="5"/>
          <c:order val="5"/>
          <c:tx>
            <c:strRef>
              <c:f>'HE-1 MHTLS-16'!$C$13</c:f>
              <c:strCache>
                <c:ptCount val="1"/>
                <c:pt idx="0">
                  <c:v>HE-1 Bend 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MHTLS-16'!$D$13:$AM$13</c:f>
              <c:numCache>
                <c:formatCode>General</c:formatCode>
                <c:ptCount val="36"/>
                <c:pt idx="0">
                  <c:v>53</c:v>
                </c:pt>
                <c:pt idx="1">
                  <c:v>74</c:v>
                </c:pt>
                <c:pt idx="2">
                  <c:v>94</c:v>
                </c:pt>
                <c:pt idx="3">
                  <c:v>102</c:v>
                </c:pt>
                <c:pt idx="4">
                  <c:v>119</c:v>
                </c:pt>
                <c:pt idx="5">
                  <c:v>126</c:v>
                </c:pt>
                <c:pt idx="6">
                  <c:v>136</c:v>
                </c:pt>
                <c:pt idx="7">
                  <c:v>147</c:v>
                </c:pt>
                <c:pt idx="8">
                  <c:v>119</c:v>
                </c:pt>
                <c:pt idx="9">
                  <c:v>160</c:v>
                </c:pt>
                <c:pt idx="10">
                  <c:v>170</c:v>
                </c:pt>
                <c:pt idx="11">
                  <c:v>176</c:v>
                </c:pt>
                <c:pt idx="12">
                  <c:v>200</c:v>
                </c:pt>
                <c:pt idx="13">
                  <c:v>230</c:v>
                </c:pt>
                <c:pt idx="14">
                  <c:v>233</c:v>
                </c:pt>
                <c:pt idx="15">
                  <c:v>232</c:v>
                </c:pt>
                <c:pt idx="16">
                  <c:v>232</c:v>
                </c:pt>
                <c:pt idx="17">
                  <c:v>226</c:v>
                </c:pt>
                <c:pt idx="18">
                  <c:v>225</c:v>
                </c:pt>
                <c:pt idx="19">
                  <c:v>240</c:v>
                </c:pt>
                <c:pt idx="20">
                  <c:v>238</c:v>
                </c:pt>
                <c:pt idx="21">
                  <c:v>236</c:v>
                </c:pt>
                <c:pt idx="22">
                  <c:v>230</c:v>
                </c:pt>
                <c:pt idx="23">
                  <c:v>223</c:v>
                </c:pt>
                <c:pt idx="24">
                  <c:v>239</c:v>
                </c:pt>
                <c:pt idx="25">
                  <c:v>241</c:v>
                </c:pt>
                <c:pt idx="26">
                  <c:v>239</c:v>
                </c:pt>
                <c:pt idx="27">
                  <c:v>193</c:v>
                </c:pt>
                <c:pt idx="28">
                  <c:v>236</c:v>
                </c:pt>
                <c:pt idx="29">
                  <c:v>240</c:v>
                </c:pt>
                <c:pt idx="30">
                  <c:v>255</c:v>
                </c:pt>
                <c:pt idx="31">
                  <c:v>239</c:v>
                </c:pt>
                <c:pt idx="32">
                  <c:v>227</c:v>
                </c:pt>
                <c:pt idx="33">
                  <c:v>242</c:v>
                </c:pt>
                <c:pt idx="34">
                  <c:v>234</c:v>
                </c:pt>
                <c:pt idx="35">
                  <c:v>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737-4113-9984-AD0BD725F3E3}"/>
            </c:ext>
          </c:extLst>
        </c:ser>
        <c:ser>
          <c:idx val="6"/>
          <c:order val="6"/>
          <c:tx>
            <c:strRef>
              <c:f>'HE-1 MHTLS-16'!$C$14</c:f>
              <c:strCache>
                <c:ptCount val="1"/>
                <c:pt idx="0">
                  <c:v>HE-1 Shell 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MHTLS-16'!$D$14:$AM$14</c:f>
              <c:numCache>
                <c:formatCode>General</c:formatCode>
                <c:ptCount val="36"/>
                <c:pt idx="0">
                  <c:v>40</c:v>
                </c:pt>
                <c:pt idx="1">
                  <c:v>53</c:v>
                </c:pt>
                <c:pt idx="2">
                  <c:v>63</c:v>
                </c:pt>
                <c:pt idx="3">
                  <c:v>67</c:v>
                </c:pt>
                <c:pt idx="4">
                  <c:v>76</c:v>
                </c:pt>
                <c:pt idx="5">
                  <c:v>79</c:v>
                </c:pt>
                <c:pt idx="6">
                  <c:v>84</c:v>
                </c:pt>
                <c:pt idx="7">
                  <c:v>89</c:v>
                </c:pt>
                <c:pt idx="8">
                  <c:v>78</c:v>
                </c:pt>
                <c:pt idx="9">
                  <c:v>99</c:v>
                </c:pt>
                <c:pt idx="10">
                  <c:v>104</c:v>
                </c:pt>
                <c:pt idx="11">
                  <c:v>102</c:v>
                </c:pt>
                <c:pt idx="12">
                  <c:v>114</c:v>
                </c:pt>
                <c:pt idx="13">
                  <c:v>146</c:v>
                </c:pt>
                <c:pt idx="14">
                  <c:v>135</c:v>
                </c:pt>
                <c:pt idx="15">
                  <c:v>139</c:v>
                </c:pt>
                <c:pt idx="16">
                  <c:v>140</c:v>
                </c:pt>
                <c:pt idx="17">
                  <c:v>135</c:v>
                </c:pt>
                <c:pt idx="18">
                  <c:v>119</c:v>
                </c:pt>
                <c:pt idx="19">
                  <c:v>143</c:v>
                </c:pt>
                <c:pt idx="20">
                  <c:v>145</c:v>
                </c:pt>
                <c:pt idx="21">
                  <c:v>144</c:v>
                </c:pt>
                <c:pt idx="22">
                  <c:v>138</c:v>
                </c:pt>
                <c:pt idx="23">
                  <c:v>118</c:v>
                </c:pt>
                <c:pt idx="24">
                  <c:v>139</c:v>
                </c:pt>
                <c:pt idx="25">
                  <c:v>145</c:v>
                </c:pt>
                <c:pt idx="26">
                  <c:v>145</c:v>
                </c:pt>
                <c:pt idx="27">
                  <c:v>104</c:v>
                </c:pt>
                <c:pt idx="28">
                  <c:v>133</c:v>
                </c:pt>
                <c:pt idx="29">
                  <c:v>142</c:v>
                </c:pt>
                <c:pt idx="30">
                  <c:v>156</c:v>
                </c:pt>
                <c:pt idx="31">
                  <c:v>147</c:v>
                </c:pt>
                <c:pt idx="32">
                  <c:v>114</c:v>
                </c:pt>
                <c:pt idx="33">
                  <c:v>150</c:v>
                </c:pt>
                <c:pt idx="34">
                  <c:v>133</c:v>
                </c:pt>
                <c:pt idx="35">
                  <c:v>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737-4113-9984-AD0BD725F3E3}"/>
            </c:ext>
          </c:extLst>
        </c:ser>
        <c:ser>
          <c:idx val="7"/>
          <c:order val="7"/>
          <c:tx>
            <c:strRef>
              <c:f>'HE-1 MHTLS-16'!$C$15</c:f>
              <c:strCache>
                <c:ptCount val="1"/>
                <c:pt idx="0">
                  <c:v>HE-1 Shell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MHTLS-16'!$D$15:$AM$15</c:f>
              <c:numCache>
                <c:formatCode>General</c:formatCode>
                <c:ptCount val="36"/>
                <c:pt idx="0">
                  <c:v>62</c:v>
                </c:pt>
                <c:pt idx="1">
                  <c:v>86</c:v>
                </c:pt>
                <c:pt idx="2">
                  <c:v>109</c:v>
                </c:pt>
                <c:pt idx="3">
                  <c:v>117</c:v>
                </c:pt>
                <c:pt idx="4">
                  <c:v>140</c:v>
                </c:pt>
                <c:pt idx="5">
                  <c:v>145</c:v>
                </c:pt>
                <c:pt idx="6">
                  <c:v>156</c:v>
                </c:pt>
                <c:pt idx="7">
                  <c:v>167</c:v>
                </c:pt>
                <c:pt idx="8">
                  <c:v>135</c:v>
                </c:pt>
                <c:pt idx="9">
                  <c:v>182</c:v>
                </c:pt>
                <c:pt idx="10">
                  <c:v>192</c:v>
                </c:pt>
                <c:pt idx="11">
                  <c:v>201</c:v>
                </c:pt>
                <c:pt idx="12">
                  <c:v>223</c:v>
                </c:pt>
                <c:pt idx="13">
                  <c:v>250</c:v>
                </c:pt>
                <c:pt idx="14">
                  <c:v>259</c:v>
                </c:pt>
                <c:pt idx="15">
                  <c:v>256</c:v>
                </c:pt>
                <c:pt idx="16">
                  <c:v>257</c:v>
                </c:pt>
                <c:pt idx="17">
                  <c:v>250</c:v>
                </c:pt>
                <c:pt idx="18">
                  <c:v>255</c:v>
                </c:pt>
                <c:pt idx="19">
                  <c:v>266</c:v>
                </c:pt>
                <c:pt idx="20">
                  <c:v>264</c:v>
                </c:pt>
                <c:pt idx="21">
                  <c:v>262</c:v>
                </c:pt>
                <c:pt idx="22">
                  <c:v>255</c:v>
                </c:pt>
                <c:pt idx="23">
                  <c:v>252</c:v>
                </c:pt>
                <c:pt idx="24">
                  <c:v>270</c:v>
                </c:pt>
                <c:pt idx="25">
                  <c:v>268</c:v>
                </c:pt>
                <c:pt idx="26">
                  <c:v>266</c:v>
                </c:pt>
                <c:pt idx="27">
                  <c:v>226</c:v>
                </c:pt>
                <c:pt idx="28">
                  <c:v>265</c:v>
                </c:pt>
                <c:pt idx="29">
                  <c:v>268</c:v>
                </c:pt>
                <c:pt idx="30">
                  <c:v>283</c:v>
                </c:pt>
                <c:pt idx="31">
                  <c:v>264</c:v>
                </c:pt>
                <c:pt idx="32">
                  <c:v>263</c:v>
                </c:pt>
                <c:pt idx="33">
                  <c:v>274</c:v>
                </c:pt>
                <c:pt idx="34">
                  <c:v>273</c:v>
                </c:pt>
                <c:pt idx="35">
                  <c:v>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737-4113-9984-AD0BD725F3E3}"/>
            </c:ext>
          </c:extLst>
        </c:ser>
        <c:ser>
          <c:idx val="8"/>
          <c:order val="8"/>
          <c:tx>
            <c:strRef>
              <c:f>'HE-1 MHTLS-16'!$C$16</c:f>
              <c:strCache>
                <c:ptCount val="1"/>
                <c:pt idx="0">
                  <c:v>HE-1 Bend 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MHTLS-16'!$D$16:$AM$16</c:f>
              <c:numCache>
                <c:formatCode>General</c:formatCode>
                <c:ptCount val="36"/>
                <c:pt idx="0">
                  <c:v>36</c:v>
                </c:pt>
                <c:pt idx="1">
                  <c:v>42</c:v>
                </c:pt>
                <c:pt idx="2">
                  <c:v>46</c:v>
                </c:pt>
                <c:pt idx="3">
                  <c:v>47</c:v>
                </c:pt>
                <c:pt idx="4">
                  <c:v>51</c:v>
                </c:pt>
                <c:pt idx="5">
                  <c:v>52</c:v>
                </c:pt>
                <c:pt idx="6">
                  <c:v>54</c:v>
                </c:pt>
                <c:pt idx="7">
                  <c:v>58</c:v>
                </c:pt>
                <c:pt idx="8">
                  <c:v>88</c:v>
                </c:pt>
                <c:pt idx="9">
                  <c:v>72</c:v>
                </c:pt>
                <c:pt idx="10">
                  <c:v>74</c:v>
                </c:pt>
                <c:pt idx="11">
                  <c:v>56</c:v>
                </c:pt>
                <c:pt idx="12">
                  <c:v>76</c:v>
                </c:pt>
                <c:pt idx="13">
                  <c:v>90</c:v>
                </c:pt>
                <c:pt idx="14">
                  <c:v>87</c:v>
                </c:pt>
                <c:pt idx="15">
                  <c:v>87</c:v>
                </c:pt>
                <c:pt idx="16">
                  <c:v>88</c:v>
                </c:pt>
                <c:pt idx="17">
                  <c:v>86</c:v>
                </c:pt>
                <c:pt idx="18">
                  <c:v>79</c:v>
                </c:pt>
                <c:pt idx="19">
                  <c:v>89</c:v>
                </c:pt>
                <c:pt idx="20">
                  <c:v>91</c:v>
                </c:pt>
                <c:pt idx="21">
                  <c:v>90</c:v>
                </c:pt>
                <c:pt idx="22">
                  <c:v>87</c:v>
                </c:pt>
                <c:pt idx="23">
                  <c:v>77</c:v>
                </c:pt>
                <c:pt idx="24">
                  <c:v>88</c:v>
                </c:pt>
                <c:pt idx="25">
                  <c:v>90</c:v>
                </c:pt>
                <c:pt idx="26">
                  <c:v>90</c:v>
                </c:pt>
                <c:pt idx="27">
                  <c:v>75</c:v>
                </c:pt>
                <c:pt idx="28">
                  <c:v>84</c:v>
                </c:pt>
                <c:pt idx="29">
                  <c:v>88</c:v>
                </c:pt>
                <c:pt idx="30">
                  <c:v>95</c:v>
                </c:pt>
                <c:pt idx="31">
                  <c:v>91</c:v>
                </c:pt>
                <c:pt idx="32">
                  <c:v>76</c:v>
                </c:pt>
                <c:pt idx="33">
                  <c:v>91</c:v>
                </c:pt>
                <c:pt idx="34">
                  <c:v>79</c:v>
                </c:pt>
                <c:pt idx="35">
                  <c:v>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737-4113-9984-AD0BD725F3E3}"/>
            </c:ext>
          </c:extLst>
        </c:ser>
        <c:ser>
          <c:idx val="9"/>
          <c:order val="9"/>
          <c:tx>
            <c:strRef>
              <c:f>'HE-1 MHTLS-16'!$C$17</c:f>
              <c:strCache>
                <c:ptCount val="1"/>
                <c:pt idx="0">
                  <c:v>HE-1 Bend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MHTLS-16'!$D$17:$AM$17</c:f>
              <c:numCache>
                <c:formatCode>General</c:formatCode>
                <c:ptCount val="36"/>
                <c:pt idx="0">
                  <c:v>43</c:v>
                </c:pt>
                <c:pt idx="1">
                  <c:v>59</c:v>
                </c:pt>
                <c:pt idx="2">
                  <c:v>73</c:v>
                </c:pt>
                <c:pt idx="3">
                  <c:v>78</c:v>
                </c:pt>
                <c:pt idx="4">
                  <c:v>91</c:v>
                </c:pt>
                <c:pt idx="5">
                  <c:v>96</c:v>
                </c:pt>
                <c:pt idx="6">
                  <c:v>103</c:v>
                </c:pt>
                <c:pt idx="7">
                  <c:v>110</c:v>
                </c:pt>
                <c:pt idx="8">
                  <c:v>137</c:v>
                </c:pt>
                <c:pt idx="9">
                  <c:v>121</c:v>
                </c:pt>
                <c:pt idx="10">
                  <c:v>128</c:v>
                </c:pt>
                <c:pt idx="11">
                  <c:v>130</c:v>
                </c:pt>
                <c:pt idx="12">
                  <c:v>147</c:v>
                </c:pt>
                <c:pt idx="13">
                  <c:v>179</c:v>
                </c:pt>
                <c:pt idx="14">
                  <c:v>173</c:v>
                </c:pt>
                <c:pt idx="15">
                  <c:v>177</c:v>
                </c:pt>
                <c:pt idx="16">
                  <c:v>179</c:v>
                </c:pt>
                <c:pt idx="17">
                  <c:v>173</c:v>
                </c:pt>
                <c:pt idx="18">
                  <c:v>162</c:v>
                </c:pt>
                <c:pt idx="19">
                  <c:v>182</c:v>
                </c:pt>
                <c:pt idx="20">
                  <c:v>183</c:v>
                </c:pt>
                <c:pt idx="21">
                  <c:v>182</c:v>
                </c:pt>
                <c:pt idx="22">
                  <c:v>174</c:v>
                </c:pt>
                <c:pt idx="23">
                  <c:v>156</c:v>
                </c:pt>
                <c:pt idx="24">
                  <c:v>179</c:v>
                </c:pt>
                <c:pt idx="25">
                  <c:v>183</c:v>
                </c:pt>
                <c:pt idx="26">
                  <c:v>182</c:v>
                </c:pt>
                <c:pt idx="27">
                  <c:v>130</c:v>
                </c:pt>
                <c:pt idx="28">
                  <c:v>172</c:v>
                </c:pt>
                <c:pt idx="29">
                  <c:v>179</c:v>
                </c:pt>
                <c:pt idx="30">
                  <c:v>194</c:v>
                </c:pt>
                <c:pt idx="31">
                  <c:v>182</c:v>
                </c:pt>
                <c:pt idx="32">
                  <c:v>154</c:v>
                </c:pt>
                <c:pt idx="33">
                  <c:v>186</c:v>
                </c:pt>
                <c:pt idx="34">
                  <c:v>169</c:v>
                </c:pt>
                <c:pt idx="35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737-4113-9984-AD0BD725F3E3}"/>
            </c:ext>
          </c:extLst>
        </c:ser>
        <c:ser>
          <c:idx val="10"/>
          <c:order val="10"/>
          <c:tx>
            <c:strRef>
              <c:f>'HE-1 MHTLS-16'!$C$18</c:f>
              <c:strCache>
                <c:ptCount val="1"/>
                <c:pt idx="0">
                  <c:v>HE-1 Shell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MHTLS-16'!$D$18:$AM$18</c:f>
              <c:numCache>
                <c:formatCode>General</c:formatCode>
                <c:ptCount val="36"/>
                <c:pt idx="0">
                  <c:v>37</c:v>
                </c:pt>
                <c:pt idx="1">
                  <c:v>45</c:v>
                </c:pt>
                <c:pt idx="2">
                  <c:v>51</c:v>
                </c:pt>
                <c:pt idx="3">
                  <c:v>53</c:v>
                </c:pt>
                <c:pt idx="4">
                  <c:v>58</c:v>
                </c:pt>
                <c:pt idx="5">
                  <c:v>57</c:v>
                </c:pt>
                <c:pt idx="6">
                  <c:v>62</c:v>
                </c:pt>
                <c:pt idx="7">
                  <c:v>66</c:v>
                </c:pt>
                <c:pt idx="8">
                  <c:v>98</c:v>
                </c:pt>
                <c:pt idx="9">
                  <c:v>79</c:v>
                </c:pt>
                <c:pt idx="10">
                  <c:v>82</c:v>
                </c:pt>
                <c:pt idx="11">
                  <c:v>71</c:v>
                </c:pt>
                <c:pt idx="12">
                  <c:v>85</c:v>
                </c:pt>
                <c:pt idx="13">
                  <c:v>103</c:v>
                </c:pt>
                <c:pt idx="14">
                  <c:v>97</c:v>
                </c:pt>
                <c:pt idx="15">
                  <c:v>97</c:v>
                </c:pt>
                <c:pt idx="16">
                  <c:v>98</c:v>
                </c:pt>
                <c:pt idx="17">
                  <c:v>95</c:v>
                </c:pt>
                <c:pt idx="18">
                  <c:v>86</c:v>
                </c:pt>
                <c:pt idx="19">
                  <c:v>99</c:v>
                </c:pt>
                <c:pt idx="20">
                  <c:v>101</c:v>
                </c:pt>
                <c:pt idx="21">
                  <c:v>100</c:v>
                </c:pt>
                <c:pt idx="22">
                  <c:v>97</c:v>
                </c:pt>
                <c:pt idx="23">
                  <c:v>83</c:v>
                </c:pt>
                <c:pt idx="24">
                  <c:v>97</c:v>
                </c:pt>
                <c:pt idx="25">
                  <c:v>100</c:v>
                </c:pt>
                <c:pt idx="26">
                  <c:v>100</c:v>
                </c:pt>
                <c:pt idx="27">
                  <c:v>79</c:v>
                </c:pt>
                <c:pt idx="28">
                  <c:v>93</c:v>
                </c:pt>
                <c:pt idx="29">
                  <c:v>98</c:v>
                </c:pt>
                <c:pt idx="30">
                  <c:v>106</c:v>
                </c:pt>
                <c:pt idx="31">
                  <c:v>102</c:v>
                </c:pt>
                <c:pt idx="32">
                  <c:v>83</c:v>
                </c:pt>
                <c:pt idx="33">
                  <c:v>103</c:v>
                </c:pt>
                <c:pt idx="34">
                  <c:v>90</c:v>
                </c:pt>
                <c:pt idx="35">
                  <c:v>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737-4113-9984-AD0BD725F3E3}"/>
            </c:ext>
          </c:extLst>
        </c:ser>
        <c:ser>
          <c:idx val="11"/>
          <c:order val="11"/>
          <c:tx>
            <c:strRef>
              <c:f>'HE-1 MHTLS-16'!$C$19</c:f>
              <c:strCache>
                <c:ptCount val="1"/>
                <c:pt idx="0">
                  <c:v>HE-1 Shell 2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MHTLS-16'!$D$7:$AM$7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MHTLS-16'!$D$19:$AM$19</c:f>
              <c:numCache>
                <c:formatCode>General</c:formatCode>
                <c:ptCount val="36"/>
                <c:pt idx="0">
                  <c:v>49</c:v>
                </c:pt>
                <c:pt idx="1">
                  <c:v>67</c:v>
                </c:pt>
                <c:pt idx="2">
                  <c:v>83</c:v>
                </c:pt>
                <c:pt idx="3">
                  <c:v>89</c:v>
                </c:pt>
                <c:pt idx="4">
                  <c:v>103</c:v>
                </c:pt>
                <c:pt idx="5">
                  <c:v>109</c:v>
                </c:pt>
                <c:pt idx="6">
                  <c:v>117</c:v>
                </c:pt>
                <c:pt idx="7">
                  <c:v>125</c:v>
                </c:pt>
                <c:pt idx="8">
                  <c:v>178</c:v>
                </c:pt>
                <c:pt idx="9">
                  <c:v>135</c:v>
                </c:pt>
                <c:pt idx="10">
                  <c:v>143</c:v>
                </c:pt>
                <c:pt idx="11">
                  <c:v>146</c:v>
                </c:pt>
                <c:pt idx="12">
                  <c:v>164</c:v>
                </c:pt>
                <c:pt idx="13">
                  <c:v>196</c:v>
                </c:pt>
                <c:pt idx="14">
                  <c:v>191</c:v>
                </c:pt>
                <c:pt idx="15">
                  <c:v>195</c:v>
                </c:pt>
                <c:pt idx="16">
                  <c:v>200</c:v>
                </c:pt>
                <c:pt idx="17">
                  <c:v>193</c:v>
                </c:pt>
                <c:pt idx="18">
                  <c:v>187</c:v>
                </c:pt>
                <c:pt idx="19">
                  <c:v>203</c:v>
                </c:pt>
                <c:pt idx="20">
                  <c:v>203</c:v>
                </c:pt>
                <c:pt idx="21">
                  <c:v>203</c:v>
                </c:pt>
                <c:pt idx="22">
                  <c:v>195</c:v>
                </c:pt>
                <c:pt idx="23">
                  <c:v>179</c:v>
                </c:pt>
                <c:pt idx="24">
                  <c:v>205</c:v>
                </c:pt>
                <c:pt idx="25">
                  <c:v>206</c:v>
                </c:pt>
                <c:pt idx="26">
                  <c:v>204</c:v>
                </c:pt>
                <c:pt idx="27">
                  <c:v>150</c:v>
                </c:pt>
                <c:pt idx="28">
                  <c:v>197</c:v>
                </c:pt>
                <c:pt idx="29">
                  <c:v>204</c:v>
                </c:pt>
                <c:pt idx="30">
                  <c:v>221</c:v>
                </c:pt>
                <c:pt idx="31">
                  <c:v>203</c:v>
                </c:pt>
                <c:pt idx="32">
                  <c:v>181</c:v>
                </c:pt>
                <c:pt idx="33">
                  <c:v>212</c:v>
                </c:pt>
                <c:pt idx="34">
                  <c:v>201</c:v>
                </c:pt>
                <c:pt idx="35">
                  <c:v>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737-4113-9984-AD0BD725F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177279"/>
        <c:axId val="1537155231"/>
      </c:scatterChart>
      <c:valAx>
        <c:axId val="1537177279"/>
        <c:scaling>
          <c:orientation val="minMax"/>
          <c:max val="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155231"/>
        <c:crosses val="autoZero"/>
        <c:crossBetween val="midCat"/>
        <c:majorUnit val="4"/>
      </c:valAx>
      <c:valAx>
        <c:axId val="153715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1772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77323284857704"/>
          <c:y val="0.13419683017537262"/>
          <c:w val="0.74783353380932827"/>
          <c:h val="9.561241055470634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HE-1</a:t>
            </a:r>
            <a:r>
              <a:rPr lang="en-US" baseline="0"/>
              <a:t> </a:t>
            </a:r>
            <a:r>
              <a:rPr lang="en-US"/>
              <a:t>Logarithmic</a:t>
            </a:r>
            <a:r>
              <a:rPr lang="en-US" baseline="0"/>
              <a:t> Mean Temperature Difference (LMTD); MHTLS-16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69838607129329E-2"/>
          <c:y val="0.15158072030632599"/>
          <c:w val="0.89125849130178181"/>
          <c:h val="0.70424216719404009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'HE-1 MHTLS-16'!$C$42</c:f>
              <c:strCache>
                <c:ptCount val="1"/>
                <c:pt idx="0">
                  <c:v>ΔTL Leg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MHTLS-16'!$D$41:$AM$41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MHTLS-16'!$D$42:$AM$42</c:f>
              <c:numCache>
                <c:formatCode>0.0</c:formatCode>
                <c:ptCount val="36"/>
                <c:pt idx="0">
                  <c:v>12.5788385245523</c:v>
                </c:pt>
                <c:pt idx="1">
                  <c:v>16.497953001781287</c:v>
                </c:pt>
                <c:pt idx="2">
                  <c:v>19.576151889712175</c:v>
                </c:pt>
                <c:pt idx="3">
                  <c:v>19.998315163063115</c:v>
                </c:pt>
                <c:pt idx="4">
                  <c:v>23.874474860207837</c:v>
                </c:pt>
                <c:pt idx="5">
                  <c:v>25.359168133917173</c:v>
                </c:pt>
                <c:pt idx="6">
                  <c:v>26.383819504475852</c:v>
                </c:pt>
                <c:pt idx="7">
                  <c:v>26.383819504475852</c:v>
                </c:pt>
                <c:pt idx="8">
                  <c:v>25.049825582082818</c:v>
                </c:pt>
                <c:pt idx="9">
                  <c:v>29.274877404268924</c:v>
                </c:pt>
                <c:pt idx="10">
                  <c:v>29.274877404268924</c:v>
                </c:pt>
                <c:pt idx="11">
                  <c:v>32.343079746501907</c:v>
                </c:pt>
                <c:pt idx="12">
                  <c:v>29.875006331624338</c:v>
                </c:pt>
                <c:pt idx="13">
                  <c:v>25.531717742813317</c:v>
                </c:pt>
                <c:pt idx="14">
                  <c:v>34.635762462886497</c:v>
                </c:pt>
                <c:pt idx="15">
                  <c:v>32.995906003562574</c:v>
                </c:pt>
                <c:pt idx="16">
                  <c:v>31.914647178516645</c:v>
                </c:pt>
                <c:pt idx="17">
                  <c:v>31.744950677435572</c:v>
                </c:pt>
                <c:pt idx="18">
                  <c:v>37.43180263379746</c:v>
                </c:pt>
                <c:pt idx="19">
                  <c:v>33.36300692954385</c:v>
                </c:pt>
                <c:pt idx="20">
                  <c:v>33.36300692954385</c:v>
                </c:pt>
                <c:pt idx="21">
                  <c:v>33.790258615653272</c:v>
                </c:pt>
                <c:pt idx="22">
                  <c:v>33.190473494384428</c:v>
                </c:pt>
                <c:pt idx="23">
                  <c:v>40.213083235865717</c:v>
                </c:pt>
                <c:pt idx="24">
                  <c:v>38.882578158025041</c:v>
                </c:pt>
                <c:pt idx="25">
                  <c:v>35.237073401481915</c:v>
                </c:pt>
                <c:pt idx="26">
                  <c:v>34.810901292968822</c:v>
                </c:pt>
                <c:pt idx="27">
                  <c:v>45.9859918984004</c:v>
                </c:pt>
                <c:pt idx="28">
                  <c:v>38.551408754250097</c:v>
                </c:pt>
                <c:pt idx="29">
                  <c:v>37.525746150720309</c:v>
                </c:pt>
                <c:pt idx="30">
                  <c:v>35.830359549452922</c:v>
                </c:pt>
                <c:pt idx="31">
                  <c:v>33.609651304869303</c:v>
                </c:pt>
                <c:pt idx="32">
                  <c:v>49.080308517038922</c:v>
                </c:pt>
                <c:pt idx="33">
                  <c:v>39.460855398022908</c:v>
                </c:pt>
                <c:pt idx="34">
                  <c:v>46.542538226860849</c:v>
                </c:pt>
                <c:pt idx="35">
                  <c:v>33.36300692954385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80-4323-808B-89C105A79A45}"/>
            </c:ext>
          </c:extLst>
        </c:ser>
        <c:ser>
          <c:idx val="1"/>
          <c:order val="1"/>
          <c:tx>
            <c:strRef>
              <c:f>'HE-1 MHTLS-16'!$C$43</c:f>
              <c:strCache>
                <c:ptCount val="1"/>
                <c:pt idx="0">
                  <c:v>ΔTL Leg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MHTLS-16'!$D$41:$AM$41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MHTLS-16'!$D$43:$AM$43</c:f>
              <c:numCache>
                <c:formatCode>0.0</c:formatCode>
                <c:ptCount val="36"/>
                <c:pt idx="0">
                  <c:v>7.3989103871292947</c:v>
                </c:pt>
                <c:pt idx="1">
                  <c:v>9.8652138495057269</c:v>
                </c:pt>
                <c:pt idx="2">
                  <c:v>12.331517311882159</c:v>
                </c:pt>
                <c:pt idx="3">
                  <c:v>12.896780398992885</c:v>
                </c:pt>
                <c:pt idx="4">
                  <c:v>16.082462636022989</c:v>
                </c:pt>
                <c:pt idx="5">
                  <c:v>15.810709059826889</c:v>
                </c:pt>
                <c:pt idx="6">
                  <c:v>16.822039512342773</c:v>
                </c:pt>
                <c:pt idx="7">
                  <c:v>17.38029748391104</c:v>
                </c:pt>
                <c:pt idx="8">
                  <c:v>26.567951650862039</c:v>
                </c:pt>
                <c:pt idx="9">
                  <c:v>17.69969757798447</c:v>
                </c:pt>
                <c:pt idx="10">
                  <c:v>18.277132131955302</c:v>
                </c:pt>
                <c:pt idx="11">
                  <c:v>20.166390529760474</c:v>
                </c:pt>
                <c:pt idx="12">
                  <c:v>19.849089235531089</c:v>
                </c:pt>
                <c:pt idx="13">
                  <c:v>18.459388141866103</c:v>
                </c:pt>
                <c:pt idx="14">
                  <c:v>21.755400866032666</c:v>
                </c:pt>
                <c:pt idx="15">
                  <c:v>20.856356980693246</c:v>
                </c:pt>
                <c:pt idx="16">
                  <c:v>22.941911628470525</c:v>
                </c:pt>
                <c:pt idx="17">
                  <c:v>21.939259790988313</c:v>
                </c:pt>
                <c:pt idx="18">
                  <c:v>27.424074738735392</c:v>
                </c:pt>
                <c:pt idx="19">
                  <c:v>23.411078370561388</c:v>
                </c:pt>
                <c:pt idx="20">
                  <c:v>22.868968120250408</c:v>
                </c:pt>
                <c:pt idx="21">
                  <c:v>23.411078370561388</c:v>
                </c:pt>
                <c:pt idx="22">
                  <c:v>22.941911628470525</c:v>
                </c:pt>
                <c:pt idx="23">
                  <c:v>25.884202853377044</c:v>
                </c:pt>
                <c:pt idx="24">
                  <c:v>28.426749983535419</c:v>
                </c:pt>
                <c:pt idx="25">
                  <c:v>24.946575338030957</c:v>
                </c:pt>
                <c:pt idx="26">
                  <c:v>24.414728582671302</c:v>
                </c:pt>
                <c:pt idx="27">
                  <c:v>25.959747443192043</c:v>
                </c:pt>
                <c:pt idx="28">
                  <c:v>26.950544819160143</c:v>
                </c:pt>
                <c:pt idx="29">
                  <c:v>26.471673891505134</c:v>
                </c:pt>
                <c:pt idx="30">
                  <c:v>27.496969429789324</c:v>
                </c:pt>
                <c:pt idx="31">
                  <c:v>22.941911628470525</c:v>
                </c:pt>
                <c:pt idx="32">
                  <c:v>31.28453547103987</c:v>
                </c:pt>
                <c:pt idx="33">
                  <c:v>28.896254842659062</c:v>
                </c:pt>
                <c:pt idx="34">
                  <c:v>35.384676848280016</c:v>
                </c:pt>
                <c:pt idx="35">
                  <c:v>24.469357095379387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80-4323-808B-89C105A79A45}"/>
            </c:ext>
          </c:extLst>
        </c:ser>
        <c:ser>
          <c:idx val="2"/>
          <c:order val="2"/>
          <c:tx>
            <c:strRef>
              <c:f>'HE-1 MHTLS-16'!$C$44</c:f>
              <c:strCache>
                <c:ptCount val="1"/>
                <c:pt idx="0">
                  <c:v>ΔTL Leg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MHTLS-16'!$D$41:$AM$41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MHTLS-16'!$D$44:$AM$44</c:f>
              <c:numCache>
                <c:formatCode>0.0</c:formatCode>
                <c:ptCount val="36"/>
                <c:pt idx="0">
                  <c:v>3.6409569065073493</c:v>
                </c:pt>
                <c:pt idx="1">
                  <c:v>6.3829294357033293</c:v>
                </c:pt>
                <c:pt idx="2">
                  <c:v>8.4110197561713864</c:v>
                </c:pt>
                <c:pt idx="3">
                  <c:v>8.8498487889922348</c:v>
                </c:pt>
                <c:pt idx="4">
                  <c:v>10.428178490346623</c:v>
                </c:pt>
                <c:pt idx="5">
                  <c:v>11.434484060125204</c:v>
                </c:pt>
                <c:pt idx="6">
                  <c:v>12.439767845726537</c:v>
                </c:pt>
                <c:pt idx="7">
                  <c:v>16.454444843241234</c:v>
                </c:pt>
                <c:pt idx="8">
                  <c:v>19.234447300431913</c:v>
                </c:pt>
                <c:pt idx="9">
                  <c:v>11.888053647953846</c:v>
                </c:pt>
                <c:pt idx="10">
                  <c:v>12.896780398992885</c:v>
                </c:pt>
                <c:pt idx="11">
                  <c:v>14.977751378837242</c:v>
                </c:pt>
                <c:pt idx="12">
                  <c:v>14.355164808143819</c:v>
                </c:pt>
                <c:pt idx="13">
                  <c:v>15.451491464933714</c:v>
                </c:pt>
                <c:pt idx="14">
                  <c:v>14.213876625215851</c:v>
                </c:pt>
                <c:pt idx="15">
                  <c:v>15.364646051784067</c:v>
                </c:pt>
                <c:pt idx="16">
                  <c:v>16.681503464771925</c:v>
                </c:pt>
                <c:pt idx="17">
                  <c:v>15.66092151176974</c:v>
                </c:pt>
                <c:pt idx="18">
                  <c:v>16.370350019059369</c:v>
                </c:pt>
                <c:pt idx="19">
                  <c:v>16.681503464771925</c:v>
                </c:pt>
                <c:pt idx="20">
                  <c:v>15.66092151176974</c:v>
                </c:pt>
                <c:pt idx="21">
                  <c:v>16.082462636022989</c:v>
                </c:pt>
                <c:pt idx="22">
                  <c:v>16.681503464771925</c:v>
                </c:pt>
                <c:pt idx="23">
                  <c:v>16.907793158797435</c:v>
                </c:pt>
                <c:pt idx="24">
                  <c:v>18.755035531556526</c:v>
                </c:pt>
                <c:pt idx="25">
                  <c:v>17.527105628220557</c:v>
                </c:pt>
                <c:pt idx="26">
                  <c:v>17.107238376999771</c:v>
                </c:pt>
                <c:pt idx="27">
                  <c:v>13.775696905744091</c:v>
                </c:pt>
                <c:pt idx="28">
                  <c:v>17.711915488248529</c:v>
                </c:pt>
                <c:pt idx="29">
                  <c:v>18.350687115616374</c:v>
                </c:pt>
                <c:pt idx="30">
                  <c:v>19.15479446065854</c:v>
                </c:pt>
                <c:pt idx="31">
                  <c:v>16.681503464771925</c:v>
                </c:pt>
                <c:pt idx="32">
                  <c:v>17.115499274144256</c:v>
                </c:pt>
                <c:pt idx="33">
                  <c:v>19.384878755733688</c:v>
                </c:pt>
                <c:pt idx="34">
                  <c:v>25.531717742813317</c:v>
                </c:pt>
                <c:pt idx="35">
                  <c:v>19.288768348025339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80-4323-808B-89C105A79A45}"/>
            </c:ext>
          </c:extLst>
        </c:ser>
        <c:ser>
          <c:idx val="3"/>
          <c:order val="3"/>
          <c:tx>
            <c:strRef>
              <c:f>'HE-1 MHTLS-16'!$C$45</c:f>
              <c:strCache>
                <c:ptCount val="1"/>
                <c:pt idx="0">
                  <c:v>ΔTL Leg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MHTLS-16'!$D$41:$AM$41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MHTLS-16'!$D$45:$AM$45</c:f>
              <c:numCache>
                <c:formatCode>0.0</c:formatCode>
                <c:ptCount val="36"/>
                <c:pt idx="0">
                  <c:v>1.4426950408889634</c:v>
                </c:pt>
                <c:pt idx="1">
                  <c:v>3.9152303779424349</c:v>
                </c:pt>
                <c:pt idx="2">
                  <c:v>5.9440268239769232</c:v>
                </c:pt>
                <c:pt idx="3">
                  <c:v>6.4871591946308804</c:v>
                </c:pt>
                <c:pt idx="4">
                  <c:v>7.9581582867359462</c:v>
                </c:pt>
                <c:pt idx="5">
                  <c:v>7.2134752044448174</c:v>
                </c:pt>
                <c:pt idx="6">
                  <c:v>9.4205208067835216</c:v>
                </c:pt>
                <c:pt idx="7">
                  <c:v>12.331517311882159</c:v>
                </c:pt>
                <c:pt idx="8">
                  <c:v>8.4110197561713864</c:v>
                </c:pt>
                <c:pt idx="9">
                  <c:v>8.4110197561713864</c:v>
                </c:pt>
                <c:pt idx="10">
                  <c:v>9.4205208067835216</c:v>
                </c:pt>
                <c:pt idx="11">
                  <c:v>14.494251050112172</c:v>
                </c:pt>
                <c:pt idx="12">
                  <c:v>10.428178490346623</c:v>
                </c:pt>
                <c:pt idx="13">
                  <c:v>13.493824900858231</c:v>
                </c:pt>
                <c:pt idx="14">
                  <c:v>10.492058687257062</c:v>
                </c:pt>
                <c:pt idx="15">
                  <c:v>11.434484060125204</c:v>
                </c:pt>
                <c:pt idx="16">
                  <c:v>11.434484060125204</c:v>
                </c:pt>
                <c:pt idx="17">
                  <c:v>10.428178490346623</c:v>
                </c:pt>
                <c:pt idx="18">
                  <c:v>8.4110197561713864</c:v>
                </c:pt>
                <c:pt idx="19">
                  <c:v>11.434484060125204</c:v>
                </c:pt>
                <c:pt idx="20">
                  <c:v>10.969629895494156</c:v>
                </c:pt>
                <c:pt idx="21">
                  <c:v>10.969629895494156</c:v>
                </c:pt>
                <c:pt idx="22">
                  <c:v>11.434484060125204</c:v>
                </c:pt>
                <c:pt idx="23">
                  <c:v>8.6561702453337812</c:v>
                </c:pt>
                <c:pt idx="24">
                  <c:v>10.877700433016333</c:v>
                </c:pt>
                <c:pt idx="25">
                  <c:v>11.434484060125204</c:v>
                </c:pt>
                <c:pt idx="26">
                  <c:v>11.434484060125204</c:v>
                </c:pt>
                <c:pt idx="27">
                  <c:v>6.1657586559410795</c:v>
                </c:pt>
                <c:pt idx="28">
                  <c:v>10.428178490346623</c:v>
                </c:pt>
                <c:pt idx="29">
                  <c:v>11.434484060125204</c:v>
                </c:pt>
                <c:pt idx="30">
                  <c:v>11.972170593928494</c:v>
                </c:pt>
                <c:pt idx="31">
                  <c:v>11.972170593928494</c:v>
                </c:pt>
                <c:pt idx="32">
                  <c:v>8.4110197561713864</c:v>
                </c:pt>
                <c:pt idx="33">
                  <c:v>12.974318389261761</c:v>
                </c:pt>
                <c:pt idx="34">
                  <c:v>15.054270626650217</c:v>
                </c:pt>
                <c:pt idx="35">
                  <c:v>14.977751378837242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80-4323-808B-89C105A79A45}"/>
            </c:ext>
          </c:extLst>
        </c:ser>
        <c:ser>
          <c:idx val="4"/>
          <c:order val="4"/>
          <c:tx>
            <c:strRef>
              <c:f>'HE-1 MHTLS-16'!$C$46</c:f>
              <c:strCache>
                <c:ptCount val="1"/>
                <c:pt idx="0">
                  <c:v>ΔTL Leg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'HE-1 MHTLS-16'!$D$41:$AM$41</c:f>
              <c:numCache>
                <c:formatCode>0.00</c:formatCode>
                <c:ptCount val="36"/>
                <c:pt idx="0">
                  <c:v>0</c:v>
                </c:pt>
                <c:pt idx="1">
                  <c:v>0.99999999999999911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10.999999999999998</c:v>
                </c:pt>
                <c:pt idx="12">
                  <c:v>12</c:v>
                </c:pt>
                <c:pt idx="13">
                  <c:v>13</c:v>
                </c:pt>
                <c:pt idx="14">
                  <c:v>13.999999999999998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33.25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'HE-1 MHTLS-16'!$D$46:$AM$46</c:f>
              <c:numCache>
                <c:formatCode>0.0</c:formatCode>
                <c:ptCount val="36"/>
                <c:pt idx="1">
                  <c:v>1.8204784532536746</c:v>
                </c:pt>
                <c:pt idx="2">
                  <c:v>3.9152303779424349</c:v>
                </c:pt>
                <c:pt idx="3">
                  <c:v>4.9326069247528634</c:v>
                </c:pt>
                <c:pt idx="4">
                  <c:v>8.4110197561713864</c:v>
                </c:pt>
                <c:pt idx="5">
                  <c:v>5.4848149477470782</c:v>
                </c:pt>
                <c:pt idx="6">
                  <c:v>6.9521189935644161</c:v>
                </c:pt>
                <c:pt idx="8">
                  <c:v>3.908650337129266</c:v>
                </c:pt>
                <c:pt idx="9">
                  <c:v>3.9911780007396405</c:v>
                </c:pt>
                <c:pt idx="10">
                  <c:v>5.0977272391163311</c:v>
                </c:pt>
                <c:pt idx="12">
                  <c:v>7.3989103871292947</c:v>
                </c:pt>
                <c:pt idx="13">
                  <c:v>12.493330486502508</c:v>
                </c:pt>
                <c:pt idx="14">
                  <c:v>8.9628402354490984</c:v>
                </c:pt>
                <c:pt idx="16">
                  <c:v>9.4912215810298992</c:v>
                </c:pt>
                <c:pt idx="17">
                  <c:v>7.9581582867359462</c:v>
                </c:pt>
                <c:pt idx="18">
                  <c:v>3.9911780007396405</c:v>
                </c:pt>
                <c:pt idx="19">
                  <c:v>7.2134752044448174</c:v>
                </c:pt>
                <c:pt idx="20">
                  <c:v>8.9628402354490984</c:v>
                </c:pt>
                <c:pt idx="21">
                  <c:v>8.9628402354490984</c:v>
                </c:pt>
                <c:pt idx="22">
                  <c:v>8.4110197561713864</c:v>
                </c:pt>
                <c:pt idx="24">
                  <c:v>7.9581582867359462</c:v>
                </c:pt>
                <c:pt idx="25">
                  <c:v>8.9628402354490984</c:v>
                </c:pt>
                <c:pt idx="28">
                  <c:v>6.8051901120725464</c:v>
                </c:pt>
                <c:pt idx="29">
                  <c:v>9.4912215810298992</c:v>
                </c:pt>
                <c:pt idx="30">
                  <c:v>10.492058687257062</c:v>
                </c:pt>
                <c:pt idx="31">
                  <c:v>8.8498487889922348</c:v>
                </c:pt>
                <c:pt idx="32">
                  <c:v>3.9911780007396405</c:v>
                </c:pt>
                <c:pt idx="33">
                  <c:v>11.492749966698991</c:v>
                </c:pt>
                <c:pt idx="34">
                  <c:v>8.2489765008906435</c:v>
                </c:pt>
                <c:pt idx="35">
                  <c:v>14.494251050112172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80-4323-808B-89C105A7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0576143"/>
        <c:axId val="1250576559"/>
      </c:scatterChart>
      <c:valAx>
        <c:axId val="1250576143"/>
        <c:scaling>
          <c:orientation val="minMax"/>
          <c:max val="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576559"/>
        <c:crosses val="autoZero"/>
        <c:crossBetween val="midCat"/>
        <c:majorUnit val="4"/>
      </c:valAx>
      <c:valAx>
        <c:axId val="125057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LMTD,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5761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558758357286124"/>
          <c:y val="0.17496964639864535"/>
          <c:w val="0.56375996103851178"/>
          <c:h val="6.896582794294778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535386</xdr:colOff>
      <xdr:row>52</xdr:row>
      <xdr:rowOff>15903</xdr:rowOff>
    </xdr:from>
    <xdr:to>
      <xdr:col>14</xdr:col>
      <xdr:colOff>519485</xdr:colOff>
      <xdr:row>69</xdr:row>
      <xdr:rowOff>96743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38F8581-2F7F-CBF8-E2A8-8694A3EE3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548641</xdr:colOff>
      <xdr:row>70</xdr:row>
      <xdr:rowOff>107342</xdr:rowOff>
    </xdr:from>
    <xdr:to>
      <xdr:col>14</xdr:col>
      <xdr:colOff>508883</xdr:colOff>
      <xdr:row>84</xdr:row>
      <xdr:rowOff>186854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D2518D-BCF5-E953-E7AC-71A3EFDCC8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456478</xdr:colOff>
      <xdr:row>29</xdr:row>
      <xdr:rowOff>36224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42A962A2-B81F-CCAF-2AA8-FF4B263A1F86}"/>
            </a:ext>
          </a:extLst>
        </xdr:cNvPr>
        <xdr:cNvGrpSpPr/>
      </xdr:nvGrpSpPr>
      <xdr:grpSpPr>
        <a:xfrm>
          <a:off x="636104" y="381663"/>
          <a:ext cx="8725835" cy="5188669"/>
          <a:chOff x="2240417" y="621867"/>
          <a:chExt cx="8725835" cy="5188669"/>
        </a:xfrm>
      </xdr:grpSpPr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B627C9BB-F996-7CC5-CA18-983495955940}"/>
              </a:ext>
            </a:extLst>
          </xdr:cNvPr>
          <xdr:cNvGrpSpPr/>
        </xdr:nvGrpSpPr>
        <xdr:grpSpPr>
          <a:xfrm>
            <a:off x="2240417" y="621867"/>
            <a:ext cx="8725835" cy="5188669"/>
            <a:chOff x="2240417" y="621867"/>
            <a:chExt cx="8725835" cy="5188669"/>
          </a:xfrm>
        </xdr:grpSpPr>
        <xdr:grpSp>
          <xdr:nvGrpSpPr>
            <xdr:cNvPr id="11" name="Group 10">
              <a:extLst>
                <a:ext uri="{FF2B5EF4-FFF2-40B4-BE49-F238E27FC236}">
                  <a16:creationId xmlns:a16="http://schemas.microsoft.com/office/drawing/2014/main" id="{EC553FC4-3471-9614-4368-C39ABD232001}"/>
                </a:ext>
              </a:extLst>
            </xdr:cNvPr>
            <xdr:cNvGrpSpPr/>
          </xdr:nvGrpSpPr>
          <xdr:grpSpPr>
            <a:xfrm>
              <a:off x="3448368" y="1431636"/>
              <a:ext cx="6481650" cy="4378900"/>
              <a:chOff x="1766120" y="841845"/>
              <a:chExt cx="5912235" cy="3794017"/>
            </a:xfrm>
          </xdr:grpSpPr>
          <xdr:grpSp>
            <xdr:nvGrpSpPr>
              <xdr:cNvPr id="24" name="Group 23">
                <a:extLst>
                  <a:ext uri="{FF2B5EF4-FFF2-40B4-BE49-F238E27FC236}">
                    <a16:creationId xmlns:a16="http://schemas.microsoft.com/office/drawing/2014/main" id="{C2E92604-9EC0-F181-9865-7480074D6D1C}"/>
                  </a:ext>
                </a:extLst>
              </xdr:cNvPr>
              <xdr:cNvGrpSpPr/>
            </xdr:nvGrpSpPr>
            <xdr:grpSpPr>
              <a:xfrm>
                <a:off x="1766120" y="841845"/>
                <a:ext cx="5912235" cy="3794017"/>
                <a:chOff x="1766120" y="841845"/>
                <a:chExt cx="5912235" cy="3794017"/>
              </a:xfrm>
            </xdr:grpSpPr>
            <xdr:grpSp>
              <xdr:nvGrpSpPr>
                <xdr:cNvPr id="26" name="Group 25">
                  <a:extLst>
                    <a:ext uri="{FF2B5EF4-FFF2-40B4-BE49-F238E27FC236}">
                      <a16:creationId xmlns:a16="http://schemas.microsoft.com/office/drawing/2014/main" id="{137D2626-D22A-A20E-25D2-C56B4558F865}"/>
                    </a:ext>
                  </a:extLst>
                </xdr:cNvPr>
                <xdr:cNvGrpSpPr/>
              </xdr:nvGrpSpPr>
              <xdr:grpSpPr>
                <a:xfrm>
                  <a:off x="2495471" y="1884200"/>
                  <a:ext cx="4237837" cy="1781469"/>
                  <a:chOff x="3853218" y="2233401"/>
                  <a:chExt cx="2855420" cy="822673"/>
                </a:xfrm>
              </xdr:grpSpPr>
              <xdr:grpSp>
                <xdr:nvGrpSpPr>
                  <xdr:cNvPr id="53" name="Group 52">
                    <a:extLst>
                      <a:ext uri="{FF2B5EF4-FFF2-40B4-BE49-F238E27FC236}">
                        <a16:creationId xmlns:a16="http://schemas.microsoft.com/office/drawing/2014/main" id="{6774BB2D-2FC9-7649-1518-FC7F2DABF1A9}"/>
                      </a:ext>
                    </a:extLst>
                  </xdr:cNvPr>
                  <xdr:cNvGrpSpPr/>
                </xdr:nvGrpSpPr>
                <xdr:grpSpPr>
                  <a:xfrm flipV="1">
                    <a:off x="3860838" y="2575474"/>
                    <a:ext cx="2847800" cy="480600"/>
                    <a:chOff x="2448598" y="3563764"/>
                    <a:chExt cx="2847800" cy="601824"/>
                  </a:xfrm>
                  <a:solidFill>
                    <a:schemeClr val="bg1">
                      <a:lumMod val="65000"/>
                    </a:schemeClr>
                  </a:solidFill>
                </xdr:grpSpPr>
                <xdr:grpSp>
                  <xdr:nvGrpSpPr>
                    <xdr:cNvPr id="66" name="Group 65">
                      <a:extLst>
                        <a:ext uri="{FF2B5EF4-FFF2-40B4-BE49-F238E27FC236}">
                          <a16:creationId xmlns:a16="http://schemas.microsoft.com/office/drawing/2014/main" id="{E46AE7D2-6EAD-15C5-1B47-E3F23DDF7095}"/>
                        </a:ext>
                      </a:extLst>
                    </xdr:cNvPr>
                    <xdr:cNvGrpSpPr/>
                  </xdr:nvGrpSpPr>
                  <xdr:grpSpPr>
                    <a:xfrm>
                      <a:off x="2579648" y="3781486"/>
                      <a:ext cx="2587706" cy="165940"/>
                      <a:chOff x="3321346" y="3663668"/>
                      <a:chExt cx="2587706" cy="165940"/>
                    </a:xfrm>
                    <a:grpFill/>
                  </xdr:grpSpPr>
                  <xdr:sp macro="" textlink="">
                    <xdr:nvSpPr>
                      <xdr:cNvPr id="75" name="Rectangle 74">
                        <a:extLst>
                          <a:ext uri="{FF2B5EF4-FFF2-40B4-BE49-F238E27FC236}">
                            <a16:creationId xmlns:a16="http://schemas.microsoft.com/office/drawing/2014/main" id="{8C0432F1-B4CA-7146-01A6-B94AF58E889D}"/>
                          </a:ext>
                        </a:extLst>
                      </xdr:cNvPr>
                      <xdr:cNvSpPr/>
                    </xdr:nvSpPr>
                    <xdr:spPr>
                      <a:xfrm>
                        <a:off x="3475561" y="3663668"/>
                        <a:ext cx="2323420" cy="16594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  <xdr:sp macro="" textlink="">
                    <xdr:nvSpPr>
                      <xdr:cNvPr id="76" name="Rectangle 75">
                        <a:extLst>
                          <a:ext uri="{FF2B5EF4-FFF2-40B4-BE49-F238E27FC236}">
                            <a16:creationId xmlns:a16="http://schemas.microsoft.com/office/drawing/2014/main" id="{10012CA6-3D96-126E-DCE4-DBD7705EA23C}"/>
                          </a:ext>
                        </a:extLst>
                      </xdr:cNvPr>
                      <xdr:cNvSpPr/>
                    </xdr:nvSpPr>
                    <xdr:spPr>
                      <a:xfrm>
                        <a:off x="3321346" y="3714896"/>
                        <a:ext cx="2587706" cy="6391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</xdr:grpSp>
                <xdr:grpSp>
                  <xdr:nvGrpSpPr>
                    <xdr:cNvPr id="67" name="Group 66">
                      <a:extLst>
                        <a:ext uri="{FF2B5EF4-FFF2-40B4-BE49-F238E27FC236}">
                          <a16:creationId xmlns:a16="http://schemas.microsoft.com/office/drawing/2014/main" id="{959974C5-30B2-D002-4A18-BB92C01BBB81}"/>
                        </a:ext>
                      </a:extLst>
                    </xdr:cNvPr>
                    <xdr:cNvGrpSpPr/>
                  </xdr:nvGrpSpPr>
                  <xdr:grpSpPr>
                    <a:xfrm>
                      <a:off x="2579648" y="3999648"/>
                      <a:ext cx="2587706" cy="165940"/>
                      <a:chOff x="3321346" y="3663668"/>
                      <a:chExt cx="2587706" cy="165940"/>
                    </a:xfrm>
                    <a:grpFill/>
                  </xdr:grpSpPr>
                  <xdr:sp macro="" textlink="">
                    <xdr:nvSpPr>
                      <xdr:cNvPr id="73" name="Rectangle 72">
                        <a:extLst>
                          <a:ext uri="{FF2B5EF4-FFF2-40B4-BE49-F238E27FC236}">
                            <a16:creationId xmlns:a16="http://schemas.microsoft.com/office/drawing/2014/main" id="{54D6A423-35E1-9FDE-5614-F5D2D9E3D65F}"/>
                          </a:ext>
                        </a:extLst>
                      </xdr:cNvPr>
                      <xdr:cNvSpPr/>
                    </xdr:nvSpPr>
                    <xdr:spPr>
                      <a:xfrm>
                        <a:off x="3475561" y="3663668"/>
                        <a:ext cx="2323420" cy="16594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  <xdr:sp macro="" textlink="">
                    <xdr:nvSpPr>
                      <xdr:cNvPr id="74" name="Rectangle 73">
                        <a:extLst>
                          <a:ext uri="{FF2B5EF4-FFF2-40B4-BE49-F238E27FC236}">
                            <a16:creationId xmlns:a16="http://schemas.microsoft.com/office/drawing/2014/main" id="{EF71549F-1691-CC64-8978-2A89570DD1EB}"/>
                          </a:ext>
                        </a:extLst>
                      </xdr:cNvPr>
                      <xdr:cNvSpPr/>
                    </xdr:nvSpPr>
                    <xdr:spPr>
                      <a:xfrm>
                        <a:off x="3321346" y="3714896"/>
                        <a:ext cx="2587706" cy="6391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</xdr:grpSp>
                <xdr:sp macro="" textlink="">
                  <xdr:nvSpPr>
                    <xdr:cNvPr id="68" name="Arc 67">
                      <a:extLst>
                        <a:ext uri="{FF2B5EF4-FFF2-40B4-BE49-F238E27FC236}">
                          <a16:creationId xmlns:a16="http://schemas.microsoft.com/office/drawing/2014/main" id="{49D5BD09-A8B0-3961-9B70-13DC505E63F0}"/>
                        </a:ext>
                      </a:extLst>
                    </xdr:cNvPr>
                    <xdr:cNvSpPr/>
                  </xdr:nvSpPr>
                  <xdr:spPr>
                    <a:xfrm>
                      <a:off x="5018919" y="3868769"/>
                      <a:ext cx="277479" cy="202865"/>
                    </a:xfrm>
                    <a:prstGeom prst="arc">
                      <a:avLst>
                        <a:gd name="adj1" fmla="val 16200000"/>
                        <a:gd name="adj2" fmla="val 5829211"/>
                      </a:avLst>
                    </a:prstGeom>
                    <a:noFill/>
                    <a:ln w="63500">
                      <a:solidFill>
                        <a:schemeClr val="accent2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  <xdr:txBody>
                    <a:bodyPr wrap="square" rtlCol="0" anchor="ctr"/>
                    <a:lstStyle>
                      <a:defPPr>
                        <a:defRPr lang="en-US"/>
                      </a:defPPr>
                      <a:lvl1pPr marL="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1pPr>
                      <a:lvl2pPr marL="457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2pPr>
                      <a:lvl3pPr marL="914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3pPr>
                      <a:lvl4pPr marL="1371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4pPr>
                      <a:lvl5pPr marL="18288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5pPr>
                      <a:lvl6pPr marL="22860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6pPr>
                      <a:lvl7pPr marL="2743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7pPr>
                      <a:lvl8pPr marL="3200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8pPr>
                      <a:lvl9pPr marL="3657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9pPr>
                    </a:lstStyle>
                    <a:p>
                      <a:pPr algn="ctr" fontAlgn="base">
                        <a:spcBef>
                          <a:spcPct val="0"/>
                        </a:spcBef>
                        <a:spcAft>
                          <a:spcPct val="0"/>
                        </a:spcAft>
                      </a:pPr>
                      <a:endParaRPr lang="en-US">
                        <a:solidFill>
                          <a:srgbClr val="000000"/>
                        </a:solidFill>
                      </a:endParaRPr>
                    </a:p>
                  </xdr:txBody>
                </xdr:sp>
                <xdr:grpSp>
                  <xdr:nvGrpSpPr>
                    <xdr:cNvPr id="69" name="Group 68">
                      <a:extLst>
                        <a:ext uri="{FF2B5EF4-FFF2-40B4-BE49-F238E27FC236}">
                          <a16:creationId xmlns:a16="http://schemas.microsoft.com/office/drawing/2014/main" id="{1EC43C21-D92F-AA1B-BCB2-BEAAD32D142C}"/>
                        </a:ext>
                      </a:extLst>
                    </xdr:cNvPr>
                    <xdr:cNvGrpSpPr/>
                  </xdr:nvGrpSpPr>
                  <xdr:grpSpPr>
                    <a:xfrm>
                      <a:off x="2571181" y="3563764"/>
                      <a:ext cx="2587706" cy="165940"/>
                      <a:chOff x="3321346" y="3663668"/>
                      <a:chExt cx="2587706" cy="165940"/>
                    </a:xfrm>
                    <a:grpFill/>
                  </xdr:grpSpPr>
                  <xdr:sp macro="" textlink="">
                    <xdr:nvSpPr>
                      <xdr:cNvPr id="71" name="Rectangle 70">
                        <a:extLst>
                          <a:ext uri="{FF2B5EF4-FFF2-40B4-BE49-F238E27FC236}">
                            <a16:creationId xmlns:a16="http://schemas.microsoft.com/office/drawing/2014/main" id="{AD19AACF-3D47-0F68-1C61-96505A76527A}"/>
                          </a:ext>
                        </a:extLst>
                      </xdr:cNvPr>
                      <xdr:cNvSpPr/>
                    </xdr:nvSpPr>
                    <xdr:spPr>
                      <a:xfrm>
                        <a:off x="3475561" y="3663668"/>
                        <a:ext cx="2323420" cy="16594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  <xdr:sp macro="" textlink="">
                    <xdr:nvSpPr>
                      <xdr:cNvPr id="72" name="Rectangle 71">
                        <a:extLst>
                          <a:ext uri="{FF2B5EF4-FFF2-40B4-BE49-F238E27FC236}">
                            <a16:creationId xmlns:a16="http://schemas.microsoft.com/office/drawing/2014/main" id="{36A62581-EE1F-04D3-864C-02BC8EFBDE3B}"/>
                          </a:ext>
                        </a:extLst>
                      </xdr:cNvPr>
                      <xdr:cNvSpPr/>
                    </xdr:nvSpPr>
                    <xdr:spPr>
                      <a:xfrm>
                        <a:off x="3321346" y="3714896"/>
                        <a:ext cx="2587706" cy="6391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</xdr:grpSp>
                <xdr:sp macro="" textlink="">
                  <xdr:nvSpPr>
                    <xdr:cNvPr id="70" name="Arc 69">
                      <a:extLst>
                        <a:ext uri="{FF2B5EF4-FFF2-40B4-BE49-F238E27FC236}">
                          <a16:creationId xmlns:a16="http://schemas.microsoft.com/office/drawing/2014/main" id="{BDA35326-3C51-73BC-A164-72F1D1B9177B}"/>
                        </a:ext>
                      </a:extLst>
                    </xdr:cNvPr>
                    <xdr:cNvSpPr/>
                  </xdr:nvSpPr>
                  <xdr:spPr>
                    <a:xfrm rot="10800000">
                      <a:off x="2448598" y="3651892"/>
                      <a:ext cx="277479" cy="202865"/>
                    </a:xfrm>
                    <a:prstGeom prst="arc">
                      <a:avLst>
                        <a:gd name="adj1" fmla="val 16200000"/>
                        <a:gd name="adj2" fmla="val 5829211"/>
                      </a:avLst>
                    </a:prstGeom>
                    <a:noFill/>
                    <a:ln w="63500">
                      <a:solidFill>
                        <a:schemeClr val="accent2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  <xdr:txBody>
                    <a:bodyPr wrap="square" rtlCol="0" anchor="ctr"/>
                    <a:lstStyle>
                      <a:defPPr>
                        <a:defRPr lang="en-US"/>
                      </a:defPPr>
                      <a:lvl1pPr marL="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1pPr>
                      <a:lvl2pPr marL="457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2pPr>
                      <a:lvl3pPr marL="914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3pPr>
                      <a:lvl4pPr marL="1371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4pPr>
                      <a:lvl5pPr marL="18288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5pPr>
                      <a:lvl6pPr marL="22860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6pPr>
                      <a:lvl7pPr marL="2743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7pPr>
                      <a:lvl8pPr marL="3200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8pPr>
                      <a:lvl9pPr marL="3657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9pPr>
                    </a:lstStyle>
                    <a:p>
                      <a:pPr algn="ctr" fontAlgn="base">
                        <a:spcBef>
                          <a:spcPct val="0"/>
                        </a:spcBef>
                        <a:spcAft>
                          <a:spcPct val="0"/>
                        </a:spcAft>
                      </a:pPr>
                      <a:endParaRPr lang="en-US">
                        <a:solidFill>
                          <a:srgbClr val="000000"/>
                        </a:solidFill>
                      </a:endParaRPr>
                    </a:p>
                  </xdr:txBody>
                </xdr:sp>
              </xdr:grpSp>
              <xdr:grpSp>
                <xdr:nvGrpSpPr>
                  <xdr:cNvPr id="54" name="Group 53">
                    <a:extLst>
                      <a:ext uri="{FF2B5EF4-FFF2-40B4-BE49-F238E27FC236}">
                        <a16:creationId xmlns:a16="http://schemas.microsoft.com/office/drawing/2014/main" id="{5A0A0F4C-B8EF-CEB8-E935-B8389B555023}"/>
                      </a:ext>
                    </a:extLst>
                  </xdr:cNvPr>
                  <xdr:cNvGrpSpPr/>
                </xdr:nvGrpSpPr>
                <xdr:grpSpPr>
                  <a:xfrm flipV="1">
                    <a:off x="3853218" y="2233401"/>
                    <a:ext cx="2847800" cy="482076"/>
                    <a:chOff x="2448598" y="3563764"/>
                    <a:chExt cx="2847800" cy="601824"/>
                  </a:xfrm>
                  <a:solidFill>
                    <a:schemeClr val="bg1">
                      <a:lumMod val="65000"/>
                    </a:schemeClr>
                  </a:solidFill>
                </xdr:grpSpPr>
                <xdr:grpSp>
                  <xdr:nvGrpSpPr>
                    <xdr:cNvPr id="55" name="Group 54">
                      <a:extLst>
                        <a:ext uri="{FF2B5EF4-FFF2-40B4-BE49-F238E27FC236}">
                          <a16:creationId xmlns:a16="http://schemas.microsoft.com/office/drawing/2014/main" id="{EE4CC093-37D8-8233-E88B-99A3D5EDF9A6}"/>
                        </a:ext>
                      </a:extLst>
                    </xdr:cNvPr>
                    <xdr:cNvGrpSpPr/>
                  </xdr:nvGrpSpPr>
                  <xdr:grpSpPr>
                    <a:xfrm>
                      <a:off x="2579648" y="3781486"/>
                      <a:ext cx="2587706" cy="165940"/>
                      <a:chOff x="3321346" y="3663668"/>
                      <a:chExt cx="2587706" cy="165940"/>
                    </a:xfrm>
                    <a:grpFill/>
                  </xdr:grpSpPr>
                  <xdr:sp macro="" textlink="">
                    <xdr:nvSpPr>
                      <xdr:cNvPr id="64" name="Rectangle 63">
                        <a:extLst>
                          <a:ext uri="{FF2B5EF4-FFF2-40B4-BE49-F238E27FC236}">
                            <a16:creationId xmlns:a16="http://schemas.microsoft.com/office/drawing/2014/main" id="{DE7E9CD2-7D31-356B-BA44-923348AFB657}"/>
                          </a:ext>
                        </a:extLst>
                      </xdr:cNvPr>
                      <xdr:cNvSpPr/>
                    </xdr:nvSpPr>
                    <xdr:spPr>
                      <a:xfrm>
                        <a:off x="3475561" y="3663668"/>
                        <a:ext cx="2323420" cy="16594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  <xdr:sp macro="" textlink="">
                    <xdr:nvSpPr>
                      <xdr:cNvPr id="65" name="Rectangle 64">
                        <a:extLst>
                          <a:ext uri="{FF2B5EF4-FFF2-40B4-BE49-F238E27FC236}">
                            <a16:creationId xmlns:a16="http://schemas.microsoft.com/office/drawing/2014/main" id="{F6D7503E-6FCC-BE30-0170-01E8603D8BF7}"/>
                          </a:ext>
                        </a:extLst>
                      </xdr:cNvPr>
                      <xdr:cNvSpPr/>
                    </xdr:nvSpPr>
                    <xdr:spPr>
                      <a:xfrm>
                        <a:off x="3321346" y="3714896"/>
                        <a:ext cx="2587706" cy="6391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</xdr:grpSp>
                <xdr:grpSp>
                  <xdr:nvGrpSpPr>
                    <xdr:cNvPr id="56" name="Group 55">
                      <a:extLst>
                        <a:ext uri="{FF2B5EF4-FFF2-40B4-BE49-F238E27FC236}">
                          <a16:creationId xmlns:a16="http://schemas.microsoft.com/office/drawing/2014/main" id="{0F8797E3-62CB-2D81-5ED1-5503CAFBB5BE}"/>
                        </a:ext>
                      </a:extLst>
                    </xdr:cNvPr>
                    <xdr:cNvGrpSpPr/>
                  </xdr:nvGrpSpPr>
                  <xdr:grpSpPr>
                    <a:xfrm>
                      <a:off x="2579648" y="3999648"/>
                      <a:ext cx="2587706" cy="165940"/>
                      <a:chOff x="3321346" y="3663668"/>
                      <a:chExt cx="2587706" cy="165940"/>
                    </a:xfrm>
                    <a:grpFill/>
                  </xdr:grpSpPr>
                  <xdr:sp macro="" textlink="">
                    <xdr:nvSpPr>
                      <xdr:cNvPr id="62" name="Rectangle 61">
                        <a:extLst>
                          <a:ext uri="{FF2B5EF4-FFF2-40B4-BE49-F238E27FC236}">
                            <a16:creationId xmlns:a16="http://schemas.microsoft.com/office/drawing/2014/main" id="{4C056971-62D1-B516-15F8-CE00329AB49A}"/>
                          </a:ext>
                        </a:extLst>
                      </xdr:cNvPr>
                      <xdr:cNvSpPr/>
                    </xdr:nvSpPr>
                    <xdr:spPr>
                      <a:xfrm>
                        <a:off x="3475561" y="3663668"/>
                        <a:ext cx="2323420" cy="16594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  <xdr:sp macro="" textlink="">
                    <xdr:nvSpPr>
                      <xdr:cNvPr id="63" name="Rectangle 62">
                        <a:extLst>
                          <a:ext uri="{FF2B5EF4-FFF2-40B4-BE49-F238E27FC236}">
                            <a16:creationId xmlns:a16="http://schemas.microsoft.com/office/drawing/2014/main" id="{45E5C80A-BED7-3E9D-C5DB-D731FCC3CBBC}"/>
                          </a:ext>
                        </a:extLst>
                      </xdr:cNvPr>
                      <xdr:cNvSpPr/>
                    </xdr:nvSpPr>
                    <xdr:spPr>
                      <a:xfrm>
                        <a:off x="3321346" y="3714896"/>
                        <a:ext cx="2587706" cy="63909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</xdr:grpSp>
                <xdr:sp macro="" textlink="">
                  <xdr:nvSpPr>
                    <xdr:cNvPr id="57" name="Arc 56">
                      <a:extLst>
                        <a:ext uri="{FF2B5EF4-FFF2-40B4-BE49-F238E27FC236}">
                          <a16:creationId xmlns:a16="http://schemas.microsoft.com/office/drawing/2014/main" id="{AF61E1BC-8678-DB67-CDAE-524FFD1CDF5B}"/>
                        </a:ext>
                      </a:extLst>
                    </xdr:cNvPr>
                    <xdr:cNvSpPr/>
                  </xdr:nvSpPr>
                  <xdr:spPr>
                    <a:xfrm>
                      <a:off x="5018919" y="3868769"/>
                      <a:ext cx="277479" cy="202865"/>
                    </a:xfrm>
                    <a:prstGeom prst="arc">
                      <a:avLst>
                        <a:gd name="adj1" fmla="val 16200000"/>
                        <a:gd name="adj2" fmla="val 5829211"/>
                      </a:avLst>
                    </a:prstGeom>
                    <a:noFill/>
                    <a:ln w="63500">
                      <a:solidFill>
                        <a:schemeClr val="accent2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  <xdr:txBody>
                    <a:bodyPr wrap="square" rtlCol="0" anchor="ctr"/>
                    <a:lstStyle>
                      <a:defPPr>
                        <a:defRPr lang="en-US"/>
                      </a:defPPr>
                      <a:lvl1pPr marL="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1pPr>
                      <a:lvl2pPr marL="457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2pPr>
                      <a:lvl3pPr marL="914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3pPr>
                      <a:lvl4pPr marL="1371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4pPr>
                      <a:lvl5pPr marL="18288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5pPr>
                      <a:lvl6pPr marL="22860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6pPr>
                      <a:lvl7pPr marL="2743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7pPr>
                      <a:lvl8pPr marL="3200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8pPr>
                      <a:lvl9pPr marL="3657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9pPr>
                    </a:lstStyle>
                    <a:p>
                      <a:pPr algn="ctr" fontAlgn="base">
                        <a:spcBef>
                          <a:spcPct val="0"/>
                        </a:spcBef>
                        <a:spcAft>
                          <a:spcPct val="0"/>
                        </a:spcAft>
                      </a:pPr>
                      <a:endParaRPr lang="en-US">
                        <a:solidFill>
                          <a:srgbClr val="000000"/>
                        </a:solidFill>
                      </a:endParaRPr>
                    </a:p>
                  </xdr:txBody>
                </xdr:sp>
                <xdr:grpSp>
                  <xdr:nvGrpSpPr>
                    <xdr:cNvPr id="58" name="Group 57">
                      <a:extLst>
                        <a:ext uri="{FF2B5EF4-FFF2-40B4-BE49-F238E27FC236}">
                          <a16:creationId xmlns:a16="http://schemas.microsoft.com/office/drawing/2014/main" id="{9C0DBFFE-3F7C-E6D8-2118-198CD2D4E0D1}"/>
                        </a:ext>
                      </a:extLst>
                    </xdr:cNvPr>
                    <xdr:cNvGrpSpPr/>
                  </xdr:nvGrpSpPr>
                  <xdr:grpSpPr>
                    <a:xfrm>
                      <a:off x="2571181" y="3563764"/>
                      <a:ext cx="2587706" cy="165940"/>
                      <a:chOff x="3321346" y="3663668"/>
                      <a:chExt cx="2587706" cy="165940"/>
                    </a:xfrm>
                    <a:grpFill/>
                  </xdr:grpSpPr>
                  <xdr:sp macro="" textlink="">
                    <xdr:nvSpPr>
                      <xdr:cNvPr id="60" name="Rectangle 59">
                        <a:extLst>
                          <a:ext uri="{FF2B5EF4-FFF2-40B4-BE49-F238E27FC236}">
                            <a16:creationId xmlns:a16="http://schemas.microsoft.com/office/drawing/2014/main" id="{7FCDA996-E299-0A4D-7566-B06DB1D3BEE8}"/>
                          </a:ext>
                        </a:extLst>
                      </xdr:cNvPr>
                      <xdr:cNvSpPr/>
                    </xdr:nvSpPr>
                    <xdr:spPr>
                      <a:xfrm>
                        <a:off x="3475561" y="3663668"/>
                        <a:ext cx="2323420" cy="16594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  <xdr:sp macro="" textlink="">
                    <xdr:nvSpPr>
                      <xdr:cNvPr id="61" name="Rectangle 60">
                        <a:extLst>
                          <a:ext uri="{FF2B5EF4-FFF2-40B4-BE49-F238E27FC236}">
                            <a16:creationId xmlns:a16="http://schemas.microsoft.com/office/drawing/2014/main" id="{071EBA64-8ABE-BE8D-BBCB-DFA1DD28E9E0}"/>
                          </a:ext>
                        </a:extLst>
                      </xdr:cNvPr>
                      <xdr:cNvSpPr/>
                    </xdr:nvSpPr>
                    <xdr:spPr>
                      <a:xfrm>
                        <a:off x="3321346" y="3714896"/>
                        <a:ext cx="2587706" cy="63910"/>
                      </a:xfrm>
                      <a:prstGeom prst="rect">
                        <a:avLst/>
                      </a:prstGeom>
                      <a:grpFill/>
                      <a:ln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wrap="square" rtlCol="0" anchor="ctr"/>
                      <a:lstStyle>
                        <a:defPPr>
                          <a:defRPr lang="en-US"/>
                        </a:defPPr>
                        <a:lvl1pPr marL="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1pPr>
                        <a:lvl2pPr marL="457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2pPr>
                        <a:lvl3pPr marL="914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3pPr>
                        <a:lvl4pPr marL="1371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4pPr>
                        <a:lvl5pPr marL="18288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5pPr>
                        <a:lvl6pPr marL="22860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6pPr>
                        <a:lvl7pPr marL="27432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7pPr>
                        <a:lvl8pPr marL="32004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8pPr>
                        <a:lvl9pPr marL="3657600" algn="l" defTabSz="914400" rtl="0" eaLnBrk="1" latinLnBrk="0" hangingPunct="1">
                          <a:defRPr sz="1800" kern="1200">
                            <a:solidFill>
                              <a:schemeClr val="lt1"/>
                            </a:solidFill>
                            <a:latin typeface="+mn-lt"/>
                            <a:ea typeface="+mn-ea"/>
                            <a:cs typeface="+mn-cs"/>
                          </a:defRPr>
                        </a:lvl9pPr>
                      </a:lstStyle>
                      <a:p>
                        <a:pPr algn="ctr" fontAlgn="base">
                          <a:spcBef>
                            <a:spcPct val="0"/>
                          </a:spcBef>
                          <a:spcAft>
                            <a:spcPct val="0"/>
                          </a:spcAft>
                        </a:pPr>
                        <a:endParaRPr lang="en-US">
                          <a:solidFill>
                            <a:srgbClr val="FFFFFF"/>
                          </a:solidFill>
                        </a:endParaRPr>
                      </a:p>
                    </xdr:txBody>
                  </xdr:sp>
                </xdr:grpSp>
                <xdr:sp macro="" textlink="">
                  <xdr:nvSpPr>
                    <xdr:cNvPr id="59" name="Arc 58">
                      <a:extLst>
                        <a:ext uri="{FF2B5EF4-FFF2-40B4-BE49-F238E27FC236}">
                          <a16:creationId xmlns:a16="http://schemas.microsoft.com/office/drawing/2014/main" id="{7651B808-4FEE-7572-D3BB-83547D874763}"/>
                        </a:ext>
                      </a:extLst>
                    </xdr:cNvPr>
                    <xdr:cNvSpPr/>
                  </xdr:nvSpPr>
                  <xdr:spPr>
                    <a:xfrm rot="10800000">
                      <a:off x="2448598" y="3651892"/>
                      <a:ext cx="277479" cy="202865"/>
                    </a:xfrm>
                    <a:prstGeom prst="arc">
                      <a:avLst>
                        <a:gd name="adj1" fmla="val 16200000"/>
                        <a:gd name="adj2" fmla="val 5829211"/>
                      </a:avLst>
                    </a:prstGeom>
                    <a:noFill/>
                    <a:ln w="63500">
                      <a:solidFill>
                        <a:schemeClr val="accent2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  <xdr:txBody>
                    <a:bodyPr wrap="square" rtlCol="0" anchor="ctr"/>
                    <a:lstStyle>
                      <a:defPPr>
                        <a:defRPr lang="en-US"/>
                      </a:defPPr>
                      <a:lvl1pPr marL="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1pPr>
                      <a:lvl2pPr marL="457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2pPr>
                      <a:lvl3pPr marL="914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3pPr>
                      <a:lvl4pPr marL="1371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4pPr>
                      <a:lvl5pPr marL="18288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5pPr>
                      <a:lvl6pPr marL="22860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6pPr>
                      <a:lvl7pPr marL="27432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7pPr>
                      <a:lvl8pPr marL="32004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8pPr>
                      <a:lvl9pPr marL="3657600" algn="l" defTabSz="914400" rtl="0" eaLnBrk="1" latinLnBrk="0" hangingPunct="1">
                        <a:defRPr sz="1800" kern="120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lvl9pPr>
                    </a:lstStyle>
                    <a:p>
                      <a:pPr algn="ctr" fontAlgn="base">
                        <a:spcBef>
                          <a:spcPct val="0"/>
                        </a:spcBef>
                        <a:spcAft>
                          <a:spcPct val="0"/>
                        </a:spcAft>
                      </a:pPr>
                      <a:endParaRPr lang="en-US">
                        <a:solidFill>
                          <a:srgbClr val="000000"/>
                        </a:solidFill>
                      </a:endParaRPr>
                    </a:p>
                  </xdr:txBody>
                </xdr:sp>
              </xdr:grpSp>
            </xdr:grpSp>
            <xdr:sp macro="" textlink="">
              <xdr:nvSpPr>
                <xdr:cNvPr id="27" name="Line 225">
                  <a:extLst>
                    <a:ext uri="{FF2B5EF4-FFF2-40B4-BE49-F238E27FC236}">
                      <a16:creationId xmlns:a16="http://schemas.microsoft.com/office/drawing/2014/main" id="{BB4CA615-8672-8DD8-3037-A8F562202086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6541789" y="3521985"/>
                  <a:ext cx="886691" cy="0"/>
                </a:xfrm>
                <a:prstGeom prst="line">
                  <a:avLst/>
                </a:prstGeom>
                <a:noFill/>
                <a:ln w="53975">
                  <a:solidFill>
                    <a:schemeClr val="accent2"/>
                  </a:solidFill>
                  <a:round/>
                  <a:headEnd/>
                  <a:tailEnd type="triangle"/>
                </a:ln>
              </xdr:spPr>
              <xdr:txBody>
                <a:bodyPr wrap="square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fontAlgn="base">
                    <a:spcBef>
                      <a:spcPct val="0"/>
                    </a:spcBef>
                    <a:spcAft>
                      <a:spcPct val="0"/>
                    </a:spcAft>
                  </a:pPr>
                  <a:endParaRPr lang="en-US">
                    <a:solidFill>
                      <a:srgbClr val="000000"/>
                    </a:solidFill>
                  </a:endParaRPr>
                </a:p>
              </xdr:txBody>
            </xdr:sp>
            <xdr:sp macro="" textlink="">
              <xdr:nvSpPr>
                <xdr:cNvPr id="28" name="Line 225">
                  <a:extLst>
                    <a:ext uri="{FF2B5EF4-FFF2-40B4-BE49-F238E27FC236}">
                      <a16:creationId xmlns:a16="http://schemas.microsoft.com/office/drawing/2014/main" id="{066A4F74-0E93-D934-C2FF-3C095B5010D5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1802019" y="2047190"/>
                  <a:ext cx="886691" cy="0"/>
                </a:xfrm>
                <a:prstGeom prst="line">
                  <a:avLst/>
                </a:prstGeom>
                <a:noFill/>
                <a:ln w="53975">
                  <a:solidFill>
                    <a:schemeClr val="accent2"/>
                  </a:solidFill>
                  <a:round/>
                  <a:headEnd/>
                  <a:tailEnd type="triangle"/>
                </a:ln>
              </xdr:spPr>
              <xdr:txBody>
                <a:bodyPr wrap="square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fontAlgn="base">
                    <a:spcBef>
                      <a:spcPct val="0"/>
                    </a:spcBef>
                    <a:spcAft>
                      <a:spcPct val="0"/>
                    </a:spcAft>
                  </a:pPr>
                  <a:endParaRPr lang="en-US">
                    <a:solidFill>
                      <a:srgbClr val="000000"/>
                    </a:solidFill>
                  </a:endParaRPr>
                </a:p>
              </xdr:txBody>
            </xdr:sp>
            <xdr:sp macro="" textlink="">
              <xdr:nvSpPr>
                <xdr:cNvPr id="29" name="Rectangle 28">
                  <a:extLst>
                    <a:ext uri="{FF2B5EF4-FFF2-40B4-BE49-F238E27FC236}">
                      <a16:creationId xmlns:a16="http://schemas.microsoft.com/office/drawing/2014/main" id="{4D9F5F0F-4101-F7D4-044F-4E6EC92AA6E7}"/>
                    </a:ext>
                  </a:extLst>
                </xdr:cNvPr>
                <xdr:cNvSpPr/>
              </xdr:nvSpPr>
              <xdr:spPr>
                <a:xfrm>
                  <a:off x="6157555" y="2112625"/>
                  <a:ext cx="128954" cy="199292"/>
                </a:xfrm>
                <a:prstGeom prst="rect">
                  <a:avLst/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lang="en-US"/>
                </a:p>
              </xdr:txBody>
            </xdr:sp>
            <xdr:sp macro="" textlink="">
              <xdr:nvSpPr>
                <xdr:cNvPr id="30" name="Rectangle 29">
                  <a:extLst>
                    <a:ext uri="{FF2B5EF4-FFF2-40B4-BE49-F238E27FC236}">
                      <a16:creationId xmlns:a16="http://schemas.microsoft.com/office/drawing/2014/main" id="{B75D4CD7-F5A1-5FEC-5834-1CF92766021C}"/>
                    </a:ext>
                  </a:extLst>
                </xdr:cNvPr>
                <xdr:cNvSpPr/>
              </xdr:nvSpPr>
              <xdr:spPr>
                <a:xfrm>
                  <a:off x="6140955" y="2850084"/>
                  <a:ext cx="128954" cy="199292"/>
                </a:xfrm>
                <a:prstGeom prst="rect">
                  <a:avLst/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lang="en-US"/>
                </a:p>
              </xdr:txBody>
            </xdr:sp>
            <xdr:sp macro="" textlink="">
              <xdr:nvSpPr>
                <xdr:cNvPr id="31" name="Rectangle 30">
                  <a:extLst>
                    <a:ext uri="{FF2B5EF4-FFF2-40B4-BE49-F238E27FC236}">
                      <a16:creationId xmlns:a16="http://schemas.microsoft.com/office/drawing/2014/main" id="{01B60BFC-E0D9-52E4-BF46-9E9337517857}"/>
                    </a:ext>
                  </a:extLst>
                </xdr:cNvPr>
                <xdr:cNvSpPr/>
              </xdr:nvSpPr>
              <xdr:spPr>
                <a:xfrm>
                  <a:off x="2987445" y="2486664"/>
                  <a:ext cx="128954" cy="199292"/>
                </a:xfrm>
                <a:prstGeom prst="rect">
                  <a:avLst/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lang="en-US"/>
                </a:p>
              </xdr:txBody>
            </xdr:sp>
            <xdr:sp macro="" textlink="">
              <xdr:nvSpPr>
                <xdr:cNvPr id="32" name="Rectangle 31">
                  <a:extLst>
                    <a:ext uri="{FF2B5EF4-FFF2-40B4-BE49-F238E27FC236}">
                      <a16:creationId xmlns:a16="http://schemas.microsoft.com/office/drawing/2014/main" id="{94566FD8-33DD-A273-3692-68A3DE7E781F}"/>
                    </a:ext>
                  </a:extLst>
                </xdr:cNvPr>
                <xdr:cNvSpPr/>
              </xdr:nvSpPr>
              <xdr:spPr>
                <a:xfrm>
                  <a:off x="3022614" y="3213497"/>
                  <a:ext cx="128954" cy="199292"/>
                </a:xfrm>
                <a:prstGeom prst="rect">
                  <a:avLst/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lang="en-US"/>
                </a:p>
              </xdr:txBody>
            </xdr:sp>
            <xdr:sp macro="" textlink="">
              <xdr:nvSpPr>
                <xdr:cNvPr id="33" name="Rectangle 32">
                  <a:extLst>
                    <a:ext uri="{FF2B5EF4-FFF2-40B4-BE49-F238E27FC236}">
                      <a16:creationId xmlns:a16="http://schemas.microsoft.com/office/drawing/2014/main" id="{79FDB92F-81BF-1582-C9EC-5D4B32298BC0}"/>
                    </a:ext>
                  </a:extLst>
                </xdr:cNvPr>
                <xdr:cNvSpPr/>
              </xdr:nvSpPr>
              <xdr:spPr>
                <a:xfrm>
                  <a:off x="2997228" y="1710564"/>
                  <a:ext cx="128954" cy="199292"/>
                </a:xfrm>
                <a:prstGeom prst="rect">
                  <a:avLst/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lang="en-US"/>
                </a:p>
              </xdr:txBody>
            </xdr:sp>
            <xdr:sp macro="" textlink="">
              <xdr:nvSpPr>
                <xdr:cNvPr id="34" name="Rectangle 33">
                  <a:extLst>
                    <a:ext uri="{FF2B5EF4-FFF2-40B4-BE49-F238E27FC236}">
                      <a16:creationId xmlns:a16="http://schemas.microsoft.com/office/drawing/2014/main" id="{27F94A20-E63D-1714-1B98-AA14658DF974}"/>
                    </a:ext>
                  </a:extLst>
                </xdr:cNvPr>
                <xdr:cNvSpPr/>
              </xdr:nvSpPr>
              <xdr:spPr>
                <a:xfrm>
                  <a:off x="6157555" y="3629284"/>
                  <a:ext cx="128954" cy="199292"/>
                </a:xfrm>
                <a:prstGeom prst="rect">
                  <a:avLst/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lang="en-US"/>
                </a:p>
              </xdr:txBody>
            </xdr:sp>
            <xdr:sp macro="" textlink="">
              <xdr:nvSpPr>
                <xdr:cNvPr id="35" name="Line 225">
                  <a:extLst>
                    <a:ext uri="{FF2B5EF4-FFF2-40B4-BE49-F238E27FC236}">
                      <a16:creationId xmlns:a16="http://schemas.microsoft.com/office/drawing/2014/main" id="{3A56C67A-D72F-3976-CD75-10BDD183B2B7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16200000" flipH="1">
                  <a:off x="2610908" y="1285191"/>
                  <a:ext cx="886691" cy="0"/>
                </a:xfrm>
                <a:prstGeom prst="line">
                  <a:avLst/>
                </a:prstGeom>
                <a:noFill/>
                <a:ln w="53975">
                  <a:solidFill>
                    <a:schemeClr val="accent2"/>
                  </a:solidFill>
                  <a:round/>
                  <a:headEnd/>
                  <a:tailEnd type="triangle"/>
                </a:ln>
              </xdr:spPr>
              <xdr:txBody>
                <a:bodyPr wrap="square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fontAlgn="base">
                    <a:spcBef>
                      <a:spcPct val="0"/>
                    </a:spcBef>
                    <a:spcAft>
                      <a:spcPct val="0"/>
                    </a:spcAft>
                  </a:pPr>
                  <a:endParaRPr lang="en-US">
                    <a:solidFill>
                      <a:srgbClr val="000000"/>
                    </a:solidFill>
                  </a:endParaRPr>
                </a:p>
              </xdr:txBody>
            </xdr:sp>
            <xdr:sp macro="" textlink="">
              <xdr:nvSpPr>
                <xdr:cNvPr id="36" name="Line 225">
                  <a:extLst>
                    <a:ext uri="{FF2B5EF4-FFF2-40B4-BE49-F238E27FC236}">
                      <a16:creationId xmlns:a16="http://schemas.microsoft.com/office/drawing/2014/main" id="{93344F5D-8F17-D421-E274-2F0D96ADC654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16200000" flipH="1">
                  <a:off x="5777538" y="4192517"/>
                  <a:ext cx="886691" cy="0"/>
                </a:xfrm>
                <a:prstGeom prst="line">
                  <a:avLst/>
                </a:prstGeom>
                <a:noFill/>
                <a:ln w="53975">
                  <a:solidFill>
                    <a:schemeClr val="accent2"/>
                  </a:solidFill>
                  <a:round/>
                  <a:headEnd/>
                  <a:tailEnd type="triangle"/>
                </a:ln>
              </xdr:spPr>
              <xdr:txBody>
                <a:bodyPr wrap="square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fontAlgn="base">
                    <a:spcBef>
                      <a:spcPct val="0"/>
                    </a:spcBef>
                    <a:spcAft>
                      <a:spcPct val="0"/>
                    </a:spcAft>
                  </a:pPr>
                  <a:endParaRPr lang="en-US">
                    <a:solidFill>
                      <a:srgbClr val="000000"/>
                    </a:solidFill>
                  </a:endParaRPr>
                </a:p>
              </xdr:txBody>
            </xdr:sp>
            <xdr:sp macro="" textlink="">
              <xdr:nvSpPr>
                <xdr:cNvPr id="37" name="Rectangle 36">
                  <a:extLst>
                    <a:ext uri="{FF2B5EF4-FFF2-40B4-BE49-F238E27FC236}">
                      <a16:creationId xmlns:a16="http://schemas.microsoft.com/office/drawing/2014/main" id="{CEE297F7-1769-EBB2-A534-1D7C43EFA906}"/>
                    </a:ext>
                  </a:extLst>
                </xdr:cNvPr>
                <xdr:cNvSpPr/>
              </xdr:nvSpPr>
              <xdr:spPr>
                <a:xfrm>
                  <a:off x="7330245" y="2924445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1a</a:t>
                  </a:r>
                </a:p>
              </xdr:txBody>
            </xdr:sp>
            <xdr:sp macro="" textlink="">
              <xdr:nvSpPr>
                <xdr:cNvPr id="38" name="Rectangle 37">
                  <a:extLst>
                    <a:ext uri="{FF2B5EF4-FFF2-40B4-BE49-F238E27FC236}">
                      <a16:creationId xmlns:a16="http://schemas.microsoft.com/office/drawing/2014/main" id="{630081E1-CA85-3B97-8047-E0FFD3191C14}"/>
                    </a:ext>
                  </a:extLst>
                </xdr:cNvPr>
                <xdr:cNvSpPr/>
              </xdr:nvSpPr>
              <xdr:spPr>
                <a:xfrm>
                  <a:off x="1766120" y="3204277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1b</a:t>
                  </a:r>
                </a:p>
              </xdr:txBody>
            </xdr:sp>
            <xdr:sp macro="" textlink="">
              <xdr:nvSpPr>
                <xdr:cNvPr id="39" name="Rectangle 38">
                  <a:extLst>
                    <a:ext uri="{FF2B5EF4-FFF2-40B4-BE49-F238E27FC236}">
                      <a16:creationId xmlns:a16="http://schemas.microsoft.com/office/drawing/2014/main" id="{BB1274B7-B591-2DD3-3BD0-48A965697988}"/>
                    </a:ext>
                  </a:extLst>
                </xdr:cNvPr>
                <xdr:cNvSpPr/>
              </xdr:nvSpPr>
              <xdr:spPr>
                <a:xfrm>
                  <a:off x="7323847" y="2125645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2a</a:t>
                  </a:r>
                </a:p>
              </xdr:txBody>
            </xdr:sp>
            <xdr:sp macro="" textlink="">
              <xdr:nvSpPr>
                <xdr:cNvPr id="40" name="Rectangle 39">
                  <a:extLst>
                    <a:ext uri="{FF2B5EF4-FFF2-40B4-BE49-F238E27FC236}">
                      <a16:creationId xmlns:a16="http://schemas.microsoft.com/office/drawing/2014/main" id="{AA875880-4C7B-A33F-1CE4-735D9277A30F}"/>
                    </a:ext>
                  </a:extLst>
                </xdr:cNvPr>
                <xdr:cNvSpPr/>
              </xdr:nvSpPr>
              <xdr:spPr>
                <a:xfrm>
                  <a:off x="7315391" y="1580997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4a</a:t>
                  </a:r>
                </a:p>
              </xdr:txBody>
            </xdr:sp>
            <xdr:sp macro="" textlink="">
              <xdr:nvSpPr>
                <xdr:cNvPr id="41" name="Rectangle 40">
                  <a:extLst>
                    <a:ext uri="{FF2B5EF4-FFF2-40B4-BE49-F238E27FC236}">
                      <a16:creationId xmlns:a16="http://schemas.microsoft.com/office/drawing/2014/main" id="{B11410DA-BE04-7A54-AEA4-2EB14C99BA1D}"/>
                    </a:ext>
                  </a:extLst>
                </xdr:cNvPr>
                <xdr:cNvSpPr/>
              </xdr:nvSpPr>
              <xdr:spPr>
                <a:xfrm>
                  <a:off x="7315391" y="2508522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3a</a:t>
                  </a:r>
                </a:p>
              </xdr:txBody>
            </xdr:sp>
            <xdr:sp macro="" textlink="">
              <xdr:nvSpPr>
                <xdr:cNvPr id="42" name="Rectangle 41">
                  <a:extLst>
                    <a:ext uri="{FF2B5EF4-FFF2-40B4-BE49-F238E27FC236}">
                      <a16:creationId xmlns:a16="http://schemas.microsoft.com/office/drawing/2014/main" id="{C21E2F40-0663-A0CE-F63B-6C0813EEFF70}"/>
                    </a:ext>
                  </a:extLst>
                </xdr:cNvPr>
                <xdr:cNvSpPr/>
              </xdr:nvSpPr>
              <xdr:spPr>
                <a:xfrm>
                  <a:off x="1786766" y="2476785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2b</a:t>
                  </a:r>
                </a:p>
              </xdr:txBody>
            </xdr:sp>
            <xdr:sp macro="" textlink="">
              <xdr:nvSpPr>
                <xdr:cNvPr id="43" name="Rectangle 42">
                  <a:extLst>
                    <a:ext uri="{FF2B5EF4-FFF2-40B4-BE49-F238E27FC236}">
                      <a16:creationId xmlns:a16="http://schemas.microsoft.com/office/drawing/2014/main" id="{9DD5E73C-C364-386D-F893-C25784A760CE}"/>
                    </a:ext>
                  </a:extLst>
                </xdr:cNvPr>
                <xdr:cNvSpPr/>
              </xdr:nvSpPr>
              <xdr:spPr>
                <a:xfrm>
                  <a:off x="1903785" y="3847218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3b</a:t>
                  </a:r>
                </a:p>
              </xdr:txBody>
            </xdr:sp>
            <xdr:sp macro="" textlink="">
              <xdr:nvSpPr>
                <xdr:cNvPr id="44" name="Rectangle 43">
                  <a:extLst>
                    <a:ext uri="{FF2B5EF4-FFF2-40B4-BE49-F238E27FC236}">
                      <a16:creationId xmlns:a16="http://schemas.microsoft.com/office/drawing/2014/main" id="{5B0A1FF4-ED9A-E9B7-05FF-5F3352112832}"/>
                    </a:ext>
                  </a:extLst>
                </xdr:cNvPr>
                <xdr:cNvSpPr/>
              </xdr:nvSpPr>
              <xdr:spPr>
                <a:xfrm>
                  <a:off x="1910020" y="1535210"/>
                  <a:ext cx="348110" cy="259540"/>
                </a:xfrm>
                <a:prstGeom prst="rect">
                  <a:avLst/>
                </a:prstGeom>
                <a:solidFill>
                  <a:srgbClr val="FFFF00"/>
                </a:solidFill>
                <a:ln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en-US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en-US" sz="1200" b="1">
                      <a:solidFill>
                        <a:schemeClr val="tx1"/>
                      </a:solidFill>
                    </a:rPr>
                    <a:t>4b</a:t>
                  </a:r>
                </a:p>
              </xdr:txBody>
            </xdr:sp>
            <xdr:cxnSp macro="">
              <xdr:nvCxnSpPr>
                <xdr:cNvPr id="45" name="Straight Connector 44">
                  <a:extLst>
                    <a:ext uri="{FF2B5EF4-FFF2-40B4-BE49-F238E27FC236}">
                      <a16:creationId xmlns:a16="http://schemas.microsoft.com/office/drawing/2014/main" id="{BEE3DC49-895E-F160-4B35-928265C7D657}"/>
                    </a:ext>
                  </a:extLst>
                </xdr:cNvPr>
                <xdr:cNvCxnSpPr>
                  <a:endCxn id="40" idx="1"/>
                </xdr:cNvCxnSpPr>
              </xdr:nvCxnSpPr>
              <xdr:spPr>
                <a:xfrm flipV="1">
                  <a:off x="6227894" y="1710768"/>
                  <a:ext cx="1087497" cy="501504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6" name="Straight Connector 45">
                  <a:extLst>
                    <a:ext uri="{FF2B5EF4-FFF2-40B4-BE49-F238E27FC236}">
                      <a16:creationId xmlns:a16="http://schemas.microsoft.com/office/drawing/2014/main" id="{0DFFEE65-3FD1-9E4B-B753-33B5AA895F63}"/>
                    </a:ext>
                  </a:extLst>
                </xdr:cNvPr>
                <xdr:cNvCxnSpPr>
                  <a:stCxn id="30" idx="3"/>
                  <a:endCxn id="41" idx="1"/>
                </xdr:cNvCxnSpPr>
              </xdr:nvCxnSpPr>
              <xdr:spPr>
                <a:xfrm flipV="1">
                  <a:off x="6269909" y="2638293"/>
                  <a:ext cx="1045481" cy="311438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7" name="Straight Connector 46">
                  <a:extLst>
                    <a:ext uri="{FF2B5EF4-FFF2-40B4-BE49-F238E27FC236}">
                      <a16:creationId xmlns:a16="http://schemas.microsoft.com/office/drawing/2014/main" id="{0B72E82F-9E24-9D87-C275-9B79F27649AB}"/>
                    </a:ext>
                  </a:extLst>
                </xdr:cNvPr>
                <xdr:cNvCxnSpPr>
                  <a:endCxn id="39" idx="1"/>
                </xdr:cNvCxnSpPr>
              </xdr:nvCxnSpPr>
              <xdr:spPr>
                <a:xfrm>
                  <a:off x="6728173" y="2212271"/>
                  <a:ext cx="595674" cy="43145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8" name="Straight Connector 47">
                  <a:extLst>
                    <a:ext uri="{FF2B5EF4-FFF2-40B4-BE49-F238E27FC236}">
                      <a16:creationId xmlns:a16="http://schemas.microsoft.com/office/drawing/2014/main" id="{9CEB731F-D75C-B2AC-62F9-D4247E8885EB}"/>
                    </a:ext>
                  </a:extLst>
                </xdr:cNvPr>
                <xdr:cNvCxnSpPr>
                  <a:endCxn id="37" idx="1"/>
                </xdr:cNvCxnSpPr>
              </xdr:nvCxnSpPr>
              <xdr:spPr>
                <a:xfrm>
                  <a:off x="6733308" y="3049376"/>
                  <a:ext cx="596937" cy="4840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9" name="Straight Connector 48">
                  <a:extLst>
                    <a:ext uri="{FF2B5EF4-FFF2-40B4-BE49-F238E27FC236}">
                      <a16:creationId xmlns:a16="http://schemas.microsoft.com/office/drawing/2014/main" id="{A4E5A3E7-4552-08B0-3D23-F5D384F440E8}"/>
                    </a:ext>
                  </a:extLst>
                </xdr:cNvPr>
                <xdr:cNvCxnSpPr>
                  <a:stCxn id="31" idx="1"/>
                  <a:endCxn id="44" idx="3"/>
                </xdr:cNvCxnSpPr>
              </xdr:nvCxnSpPr>
              <xdr:spPr>
                <a:xfrm flipH="1" flipV="1">
                  <a:off x="2258130" y="1664981"/>
                  <a:ext cx="729315" cy="921329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0" name="Straight Connector 49">
                  <a:extLst>
                    <a:ext uri="{FF2B5EF4-FFF2-40B4-BE49-F238E27FC236}">
                      <a16:creationId xmlns:a16="http://schemas.microsoft.com/office/drawing/2014/main" id="{FAD1AAA3-7D64-3FEF-648A-92B2EA8C51BC}"/>
                    </a:ext>
                  </a:extLst>
                </xdr:cNvPr>
                <xdr:cNvCxnSpPr>
                  <a:endCxn id="38" idx="3"/>
                </xdr:cNvCxnSpPr>
              </xdr:nvCxnSpPr>
              <xdr:spPr>
                <a:xfrm flipH="1">
                  <a:off x="2114230" y="3334047"/>
                  <a:ext cx="410807" cy="1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1" name="Straight Connector 50">
                  <a:extLst>
                    <a:ext uri="{FF2B5EF4-FFF2-40B4-BE49-F238E27FC236}">
                      <a16:creationId xmlns:a16="http://schemas.microsoft.com/office/drawing/2014/main" id="{9A4170E0-0A7E-1FEA-297E-B3AC04CD6334}"/>
                    </a:ext>
                  </a:extLst>
                </xdr:cNvPr>
                <xdr:cNvCxnSpPr>
                  <a:endCxn id="42" idx="3"/>
                </xdr:cNvCxnSpPr>
              </xdr:nvCxnSpPr>
              <xdr:spPr>
                <a:xfrm flipH="1">
                  <a:off x="2134876" y="2586311"/>
                  <a:ext cx="390161" cy="20244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2" name="Straight Connector 51">
                  <a:extLst>
                    <a:ext uri="{FF2B5EF4-FFF2-40B4-BE49-F238E27FC236}">
                      <a16:creationId xmlns:a16="http://schemas.microsoft.com/office/drawing/2014/main" id="{BB8F40B6-FD19-B81E-8056-9CB25809E438}"/>
                    </a:ext>
                  </a:extLst>
                </xdr:cNvPr>
                <xdr:cNvCxnSpPr>
                  <a:stCxn id="32" idx="1"/>
                  <a:endCxn id="43" idx="3"/>
                </xdr:cNvCxnSpPr>
              </xdr:nvCxnSpPr>
              <xdr:spPr>
                <a:xfrm flipH="1">
                  <a:off x="2251895" y="3313143"/>
                  <a:ext cx="770719" cy="663845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  <a:headEnd type="oval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25" name="TextBox 87">
                <a:extLst>
                  <a:ext uri="{FF2B5EF4-FFF2-40B4-BE49-F238E27FC236}">
                    <a16:creationId xmlns:a16="http://schemas.microsoft.com/office/drawing/2014/main" id="{E6137051-0BE8-CDC5-8F3D-E25D38661762}"/>
                  </a:ext>
                </a:extLst>
              </xdr:cNvPr>
              <xdr:cNvSpPr txBox="1"/>
            </xdr:nvSpPr>
            <xdr:spPr>
              <a:xfrm>
                <a:off x="3022614" y="3969778"/>
                <a:ext cx="3118341" cy="646331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en-US" b="1"/>
                  <a:t>1&amp;2 are tubes side </a:t>
                </a:r>
              </a:p>
              <a:p>
                <a:pPr algn="ctr"/>
                <a:r>
                  <a:rPr lang="en-US" b="1"/>
                  <a:t>3&amp;4 are shell side</a:t>
                </a:r>
              </a:p>
            </xdr:txBody>
          </xdr:sp>
        </xdr:grpSp>
        <xdr:sp macro="" textlink="">
          <xdr:nvSpPr>
            <xdr:cNvPr id="12" name="TextBox 1">
              <a:extLst>
                <a:ext uri="{FF2B5EF4-FFF2-40B4-BE49-F238E27FC236}">
                  <a16:creationId xmlns:a16="http://schemas.microsoft.com/office/drawing/2014/main" id="{CD49459B-0ECD-C2AA-4D37-E4B973BADE57}"/>
                </a:ext>
              </a:extLst>
            </xdr:cNvPr>
            <xdr:cNvSpPr txBox="1"/>
          </xdr:nvSpPr>
          <xdr:spPr>
            <a:xfrm>
              <a:off x="3519983" y="621867"/>
              <a:ext cx="6410036" cy="461665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2400"/>
                <a:t>HE-1, Supplemental Thermocouple Placement</a:t>
              </a:r>
            </a:p>
          </xdr:txBody>
        </xdr:sp>
        <xdr:sp macro="" textlink="">
          <xdr:nvSpPr>
            <xdr:cNvPr id="13" name="TextBox 74">
              <a:extLst>
                <a:ext uri="{FF2B5EF4-FFF2-40B4-BE49-F238E27FC236}">
                  <a16:creationId xmlns:a16="http://schemas.microsoft.com/office/drawing/2014/main" id="{B41B7DAF-6CB4-B2A3-2CFD-7CE2617005A8}"/>
                </a:ext>
              </a:extLst>
            </xdr:cNvPr>
            <xdr:cNvSpPr txBox="1"/>
          </xdr:nvSpPr>
          <xdr:spPr>
            <a:xfrm>
              <a:off x="5794400" y="2103656"/>
              <a:ext cx="1061658" cy="4001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2000" b="1"/>
                <a:t>HE-1</a:t>
              </a:r>
            </a:p>
          </xdr:txBody>
        </xdr:sp>
        <xdr:sp macro="" textlink="">
          <xdr:nvSpPr>
            <xdr:cNvPr id="14" name="TextBox 75">
              <a:extLst>
                <a:ext uri="{FF2B5EF4-FFF2-40B4-BE49-F238E27FC236}">
                  <a16:creationId xmlns:a16="http://schemas.microsoft.com/office/drawing/2014/main" id="{E30AA75F-C260-4F0F-9493-848FFA071B0B}"/>
                </a:ext>
              </a:extLst>
            </xdr:cNvPr>
            <xdr:cNvSpPr txBox="1"/>
          </xdr:nvSpPr>
          <xdr:spPr>
            <a:xfrm>
              <a:off x="3259281" y="1574675"/>
              <a:ext cx="1061658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b="1"/>
                <a:t>West</a:t>
              </a:r>
            </a:p>
          </xdr:txBody>
        </xdr:sp>
        <xdr:sp macro="" textlink="">
          <xdr:nvSpPr>
            <xdr:cNvPr id="15" name="TextBox 76">
              <a:extLst>
                <a:ext uri="{FF2B5EF4-FFF2-40B4-BE49-F238E27FC236}">
                  <a16:creationId xmlns:a16="http://schemas.microsoft.com/office/drawing/2014/main" id="{5CBED102-DD62-D34B-687C-68BA2AE5E8AA}"/>
                </a:ext>
              </a:extLst>
            </xdr:cNvPr>
            <xdr:cNvSpPr txBox="1"/>
          </xdr:nvSpPr>
          <xdr:spPr>
            <a:xfrm>
              <a:off x="9214846" y="1609305"/>
              <a:ext cx="1061658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b="1"/>
                <a:t>East</a:t>
              </a:r>
            </a:p>
          </xdr:txBody>
        </xdr:sp>
        <xdr:sp macro="" textlink="">
          <xdr:nvSpPr>
            <xdr:cNvPr id="16" name="Rectangle 15">
              <a:extLst>
                <a:ext uri="{FF2B5EF4-FFF2-40B4-BE49-F238E27FC236}">
                  <a16:creationId xmlns:a16="http://schemas.microsoft.com/office/drawing/2014/main" id="{6F0158E8-DE6C-AA1B-7B4B-891A52BE9F28}"/>
                </a:ext>
              </a:extLst>
            </xdr:cNvPr>
            <xdr:cNvSpPr/>
          </xdr:nvSpPr>
          <xdr:spPr>
            <a:xfrm>
              <a:off x="5388005" y="1613656"/>
              <a:ext cx="1068213" cy="299551"/>
            </a:xfrm>
            <a:prstGeom prst="rect">
              <a:avLst/>
            </a:prstGeom>
            <a:solidFill>
              <a:srgbClr val="FFFF00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1200" b="1">
                  <a:solidFill>
                    <a:schemeClr val="tx1"/>
                  </a:solidFill>
                </a:rPr>
                <a:t>C - Product In</a:t>
              </a:r>
            </a:p>
          </xdr:txBody>
        </xdr:sp>
        <xdr:sp macro="" textlink="">
          <xdr:nvSpPr>
            <xdr:cNvPr id="17" name="Rectangle 16">
              <a:extLst>
                <a:ext uri="{FF2B5EF4-FFF2-40B4-BE49-F238E27FC236}">
                  <a16:creationId xmlns:a16="http://schemas.microsoft.com/office/drawing/2014/main" id="{B17207A3-A161-9633-8EBF-ECB14B0106CC}"/>
                </a:ext>
              </a:extLst>
            </xdr:cNvPr>
            <xdr:cNvSpPr/>
          </xdr:nvSpPr>
          <xdr:spPr>
            <a:xfrm>
              <a:off x="2240417" y="2673020"/>
              <a:ext cx="1068213" cy="299551"/>
            </a:xfrm>
            <a:prstGeom prst="rect">
              <a:avLst/>
            </a:prstGeom>
            <a:solidFill>
              <a:srgbClr val="FFFF00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1200" b="1">
                  <a:solidFill>
                    <a:schemeClr val="tx1"/>
                  </a:solidFill>
                </a:rPr>
                <a:t>B – Feed Out</a:t>
              </a:r>
            </a:p>
          </xdr:txBody>
        </xdr:sp>
        <xdr:sp macro="" textlink="">
          <xdr:nvSpPr>
            <xdr:cNvPr id="18" name="Rectangle 17">
              <a:extLst>
                <a:ext uri="{FF2B5EF4-FFF2-40B4-BE49-F238E27FC236}">
                  <a16:creationId xmlns:a16="http://schemas.microsoft.com/office/drawing/2014/main" id="{20FBDD84-C696-882E-AF1F-E7A5F5E7998E}"/>
                </a:ext>
              </a:extLst>
            </xdr:cNvPr>
            <xdr:cNvSpPr/>
          </xdr:nvSpPr>
          <xdr:spPr>
            <a:xfrm>
              <a:off x="9898039" y="4376684"/>
              <a:ext cx="1068213" cy="299551"/>
            </a:xfrm>
            <a:prstGeom prst="rect">
              <a:avLst/>
            </a:prstGeom>
            <a:solidFill>
              <a:srgbClr val="FFFF00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1200" b="1">
                  <a:solidFill>
                    <a:schemeClr val="tx1"/>
                  </a:solidFill>
                </a:rPr>
                <a:t>A – Feed In</a:t>
              </a:r>
            </a:p>
          </xdr:txBody>
        </xdr:sp>
        <xdr:sp macro="" textlink="">
          <xdr:nvSpPr>
            <xdr:cNvPr id="19" name="Rectangle 18">
              <a:extLst>
                <a:ext uri="{FF2B5EF4-FFF2-40B4-BE49-F238E27FC236}">
                  <a16:creationId xmlns:a16="http://schemas.microsoft.com/office/drawing/2014/main" id="{F1B51E7F-2822-A800-7068-AD28C1758517}"/>
                </a:ext>
              </a:extLst>
            </xdr:cNvPr>
            <xdr:cNvSpPr/>
          </xdr:nvSpPr>
          <xdr:spPr>
            <a:xfrm>
              <a:off x="8850000" y="5259715"/>
              <a:ext cx="1068213" cy="299551"/>
            </a:xfrm>
            <a:prstGeom prst="rect">
              <a:avLst/>
            </a:prstGeom>
            <a:solidFill>
              <a:srgbClr val="FFFF00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 sz="1200" b="1">
                  <a:solidFill>
                    <a:schemeClr val="tx1"/>
                  </a:solidFill>
                </a:rPr>
                <a:t>D - Product Out</a:t>
              </a:r>
            </a:p>
          </xdr:txBody>
        </xdr:sp>
        <xdr:cxnSp macro="">
          <xdr:nvCxnSpPr>
            <xdr:cNvPr id="20" name="Straight Connector 19">
              <a:extLst>
                <a:ext uri="{FF2B5EF4-FFF2-40B4-BE49-F238E27FC236}">
                  <a16:creationId xmlns:a16="http://schemas.microsoft.com/office/drawing/2014/main" id="{456F4888-F087-A9AB-5297-4F580EBA9DCB}"/>
                </a:ext>
              </a:extLst>
            </xdr:cNvPr>
            <xdr:cNvCxnSpPr/>
          </xdr:nvCxnSpPr>
          <xdr:spPr>
            <a:xfrm flipV="1">
              <a:off x="4860564" y="1763438"/>
              <a:ext cx="527441" cy="709"/>
            </a:xfrm>
            <a:prstGeom prst="line">
              <a:avLst/>
            </a:prstGeom>
            <a:ln w="12700">
              <a:solidFill>
                <a:schemeClr val="tx1"/>
              </a:solidFill>
              <a:headEnd type="oval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Straight Connector 20">
              <a:extLst>
                <a:ext uri="{FF2B5EF4-FFF2-40B4-BE49-F238E27FC236}">
                  <a16:creationId xmlns:a16="http://schemas.microsoft.com/office/drawing/2014/main" id="{1C459AF2-EC83-5F6D-1B61-66E832BDE58B}"/>
                </a:ext>
              </a:extLst>
            </xdr:cNvPr>
            <xdr:cNvCxnSpPr/>
          </xdr:nvCxnSpPr>
          <xdr:spPr>
            <a:xfrm flipV="1">
              <a:off x="8339862" y="5414045"/>
              <a:ext cx="527441" cy="709"/>
            </a:xfrm>
            <a:prstGeom prst="line">
              <a:avLst/>
            </a:prstGeom>
            <a:ln w="12700">
              <a:solidFill>
                <a:schemeClr val="tx1"/>
              </a:solidFill>
              <a:headEnd type="oval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Straight Connector 21">
              <a:extLst>
                <a:ext uri="{FF2B5EF4-FFF2-40B4-BE49-F238E27FC236}">
                  <a16:creationId xmlns:a16="http://schemas.microsoft.com/office/drawing/2014/main" id="{EFD18508-73FC-071C-4C13-A02BA56AB485}"/>
                </a:ext>
              </a:extLst>
            </xdr:cNvPr>
            <xdr:cNvCxnSpPr>
              <a:stCxn id="28" idx="1"/>
              <a:endCxn id="17" idx="3"/>
            </xdr:cNvCxnSpPr>
          </xdr:nvCxnSpPr>
          <xdr:spPr>
            <a:xfrm flipH="1" flipV="1">
              <a:off x="3308630" y="2822796"/>
              <a:ext cx="179094" cy="1"/>
            </a:xfrm>
            <a:prstGeom prst="line">
              <a:avLst/>
            </a:prstGeom>
            <a:ln w="12700">
              <a:solidFill>
                <a:schemeClr val="tx1"/>
              </a:solidFill>
              <a:headEnd type="oval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Straight Connector 22">
              <a:extLst>
                <a:ext uri="{FF2B5EF4-FFF2-40B4-BE49-F238E27FC236}">
                  <a16:creationId xmlns:a16="http://schemas.microsoft.com/office/drawing/2014/main" id="{181A15D8-F5F5-FF67-5C91-6E5BF0F645FC}"/>
                </a:ext>
              </a:extLst>
            </xdr:cNvPr>
            <xdr:cNvCxnSpPr>
              <a:stCxn id="27" idx="0"/>
            </xdr:cNvCxnSpPr>
          </xdr:nvCxnSpPr>
          <xdr:spPr>
            <a:xfrm flipV="1">
              <a:off x="9656077" y="4523492"/>
              <a:ext cx="241962" cy="1453"/>
            </a:xfrm>
            <a:prstGeom prst="line">
              <a:avLst/>
            </a:prstGeom>
            <a:ln w="12700">
              <a:solidFill>
                <a:schemeClr val="tx1"/>
              </a:solidFill>
              <a:headEnd type="oval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E56F2DFC-F1A0-51B7-F8D8-0BFC41DC7BD3}"/>
              </a:ext>
            </a:extLst>
          </xdr:cNvPr>
          <xdr:cNvGrpSpPr/>
        </xdr:nvGrpSpPr>
        <xdr:grpSpPr>
          <a:xfrm>
            <a:off x="5987996" y="2618476"/>
            <a:ext cx="817777" cy="2071679"/>
            <a:chOff x="5987996" y="2618476"/>
            <a:chExt cx="817777" cy="2071679"/>
          </a:xfrm>
        </xdr:grpSpPr>
        <xdr:sp macro="" textlink="">
          <xdr:nvSpPr>
            <xdr:cNvPr id="6" name="TextBox 72">
              <a:extLst>
                <a:ext uri="{FF2B5EF4-FFF2-40B4-BE49-F238E27FC236}">
                  <a16:creationId xmlns:a16="http://schemas.microsoft.com/office/drawing/2014/main" id="{1B458269-D890-E7B7-51C9-498E14638E85}"/>
                </a:ext>
              </a:extLst>
            </xdr:cNvPr>
            <xdr:cNvSpPr txBox="1"/>
          </xdr:nvSpPr>
          <xdr:spPr>
            <a:xfrm>
              <a:off x="6010628" y="3469650"/>
              <a:ext cx="795145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b="1">
                  <a:solidFill>
                    <a:schemeClr val="accent4"/>
                  </a:solidFill>
                </a:rPr>
                <a:t>Leg 3</a:t>
              </a:r>
            </a:p>
          </xdr:txBody>
        </xdr:sp>
        <xdr:sp macro="" textlink="">
          <xdr:nvSpPr>
            <xdr:cNvPr id="7" name="TextBox 77">
              <a:extLst>
                <a:ext uri="{FF2B5EF4-FFF2-40B4-BE49-F238E27FC236}">
                  <a16:creationId xmlns:a16="http://schemas.microsoft.com/office/drawing/2014/main" id="{02109EE5-104F-635C-D945-0589C62682EC}"/>
                </a:ext>
              </a:extLst>
            </xdr:cNvPr>
            <xdr:cNvSpPr txBox="1"/>
          </xdr:nvSpPr>
          <xdr:spPr>
            <a:xfrm>
              <a:off x="5987996" y="3895237"/>
              <a:ext cx="795145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b="1">
                  <a:solidFill>
                    <a:schemeClr val="accent4"/>
                  </a:solidFill>
                </a:rPr>
                <a:t>Leg 4</a:t>
              </a:r>
            </a:p>
          </xdr:txBody>
        </xdr:sp>
        <xdr:sp macro="" textlink="">
          <xdr:nvSpPr>
            <xdr:cNvPr id="8" name="TextBox 79">
              <a:extLst>
                <a:ext uri="{FF2B5EF4-FFF2-40B4-BE49-F238E27FC236}">
                  <a16:creationId xmlns:a16="http://schemas.microsoft.com/office/drawing/2014/main" id="{CEB35D39-13A5-A443-D27A-7F7845CB7D03}"/>
                </a:ext>
              </a:extLst>
            </xdr:cNvPr>
            <xdr:cNvSpPr txBox="1"/>
          </xdr:nvSpPr>
          <xdr:spPr>
            <a:xfrm>
              <a:off x="5992645" y="4320823"/>
              <a:ext cx="795145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b="1">
                  <a:solidFill>
                    <a:schemeClr val="accent4"/>
                  </a:solidFill>
                </a:rPr>
                <a:t>Leg 5</a:t>
              </a:r>
            </a:p>
          </xdr:txBody>
        </xdr:sp>
        <xdr:sp macro="" textlink="">
          <xdr:nvSpPr>
            <xdr:cNvPr id="9" name="TextBox 80">
              <a:extLst>
                <a:ext uri="{FF2B5EF4-FFF2-40B4-BE49-F238E27FC236}">
                  <a16:creationId xmlns:a16="http://schemas.microsoft.com/office/drawing/2014/main" id="{375863AA-6B80-6F65-27E6-C13433F0E654}"/>
                </a:ext>
              </a:extLst>
            </xdr:cNvPr>
            <xdr:cNvSpPr txBox="1"/>
          </xdr:nvSpPr>
          <xdr:spPr>
            <a:xfrm>
              <a:off x="6006080" y="3044063"/>
              <a:ext cx="795145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b="1">
                  <a:solidFill>
                    <a:schemeClr val="accent4"/>
                  </a:solidFill>
                </a:rPr>
                <a:t>Leg 2</a:t>
              </a:r>
            </a:p>
          </xdr:txBody>
        </xdr:sp>
        <xdr:sp macro="" textlink="">
          <xdr:nvSpPr>
            <xdr:cNvPr id="10" name="TextBox 81">
              <a:extLst>
                <a:ext uri="{FF2B5EF4-FFF2-40B4-BE49-F238E27FC236}">
                  <a16:creationId xmlns:a16="http://schemas.microsoft.com/office/drawing/2014/main" id="{C373B04F-7EF7-398B-48ED-988EE2FEEF91}"/>
                </a:ext>
              </a:extLst>
            </xdr:cNvPr>
            <xdr:cNvSpPr txBox="1"/>
          </xdr:nvSpPr>
          <xdr:spPr>
            <a:xfrm>
              <a:off x="5992646" y="2618476"/>
              <a:ext cx="795145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b="1">
                  <a:solidFill>
                    <a:schemeClr val="accent4"/>
                  </a:solidFill>
                </a:rPr>
                <a:t>Leg 1</a:t>
              </a:r>
            </a:p>
          </xdr:txBody>
        </xdr:sp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0.16679</cdr:x>
      <cdr:y>0.14587</cdr:y>
    </cdr:from>
    <cdr:to>
      <cdr:x>0.17139</cdr:x>
      <cdr:y>0.85851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0B648707-3CA5-A095-09ED-17FC2AB2EC9B}"/>
            </a:ext>
          </a:extLst>
        </cdr:cNvPr>
        <cdr:cNvCxnSpPr/>
      </cdr:nvCxnSpPr>
      <cdr:spPr>
        <a:xfrm xmlns:a="http://schemas.openxmlformats.org/drawingml/2006/main" flipH="1">
          <a:off x="1730736" y="485029"/>
          <a:ext cx="47708" cy="236948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0.12005</cdr:x>
      <cdr:y>0.84177</cdr:y>
    </cdr:from>
    <cdr:to>
      <cdr:x>0.17139</cdr:x>
      <cdr:y>0.9709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2FFC5FCA-A93C-DB90-1366-02A11E6698F4}"/>
            </a:ext>
          </a:extLst>
        </cdr:cNvPr>
        <cdr:cNvSpPr txBox="1"/>
      </cdr:nvSpPr>
      <cdr:spPr>
        <a:xfrm xmlns:a="http://schemas.openxmlformats.org/drawingml/2006/main">
          <a:off x="1245707" y="2798859"/>
          <a:ext cx="532737" cy="4293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</a:t>
          </a:r>
          <a:r>
            <a:rPr lang="en-US" sz="1000" baseline="0"/>
            <a:t>Starts</a:t>
          </a:r>
          <a:endParaRPr lang="en-US" sz="1000"/>
        </a:p>
      </cdr:txBody>
    </cdr:sp>
  </cdr:relSizeAnchor>
  <cdr:relSizeAnchor xmlns:cdr="http://schemas.openxmlformats.org/drawingml/2006/chartDrawing">
    <cdr:from>
      <cdr:x>0.73844</cdr:x>
      <cdr:y>0.14109</cdr:y>
    </cdr:from>
    <cdr:to>
      <cdr:x>0.74074</cdr:x>
      <cdr:y>0.8609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22F29EE-D64B-F2F1-F74D-633AD4398291}"/>
            </a:ext>
          </a:extLst>
        </cdr:cNvPr>
        <cdr:cNvCxnSpPr/>
      </cdr:nvCxnSpPr>
      <cdr:spPr>
        <a:xfrm xmlns:a="http://schemas.openxmlformats.org/drawingml/2006/main">
          <a:off x="7662408" y="469127"/>
          <a:ext cx="23855" cy="239334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0.72542</cdr:x>
      <cdr:y>0.84217</cdr:y>
    </cdr:from>
    <cdr:to>
      <cdr:x>0.77369</cdr:x>
      <cdr:y>0.9713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3D1A8EFE-A0F9-81B4-5E49-7D0790A2DD01}"/>
            </a:ext>
          </a:extLst>
        </cdr:cNvPr>
        <cdr:cNvSpPr txBox="1"/>
      </cdr:nvSpPr>
      <cdr:spPr>
        <a:xfrm xmlns:a="http://schemas.openxmlformats.org/drawingml/2006/main">
          <a:off x="7527236" y="2800185"/>
          <a:ext cx="500932" cy="4293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Ends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0.16052</cdr:x>
      <cdr:y>0.16908</cdr:y>
    </cdr:from>
    <cdr:to>
      <cdr:x>0.16206</cdr:x>
      <cdr:y>0.82225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97C5E6E-1030-9ACB-E5C0-A865B5223B8A}"/>
            </a:ext>
          </a:extLst>
        </cdr:cNvPr>
        <cdr:cNvCxnSpPr/>
      </cdr:nvCxnSpPr>
      <cdr:spPr>
        <a:xfrm xmlns:a="http://schemas.openxmlformats.org/drawingml/2006/main">
          <a:off x="1661822" y="465152"/>
          <a:ext cx="15902" cy="179699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0.75576</cdr:x>
      <cdr:y>0.16618</cdr:y>
    </cdr:from>
    <cdr:to>
      <cdr:x>0.75576</cdr:x>
      <cdr:y>0.82514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725B852B-24C5-86C2-806A-0ABF4C96EEC4}"/>
            </a:ext>
          </a:extLst>
        </cdr:cNvPr>
        <cdr:cNvCxnSpPr/>
      </cdr:nvCxnSpPr>
      <cdr:spPr>
        <a:xfrm xmlns:a="http://schemas.openxmlformats.org/drawingml/2006/main" flipV="1">
          <a:off x="7824082" y="457200"/>
          <a:ext cx="0" cy="181289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0.12903</cdr:x>
      <cdr:y>0.81358</cdr:y>
    </cdr:from>
    <cdr:to>
      <cdr:x>0.19585</cdr:x>
      <cdr:y>0.96676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0A1EF1F-23CD-90B1-DD34-E5B4812014EC}"/>
            </a:ext>
          </a:extLst>
        </cdr:cNvPr>
        <cdr:cNvSpPr txBox="1"/>
      </cdr:nvSpPr>
      <cdr:spPr>
        <a:xfrm xmlns:a="http://schemas.openxmlformats.org/drawingml/2006/main">
          <a:off x="1335819" y="2238290"/>
          <a:ext cx="691764" cy="421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aseline="0"/>
            <a:t>Feed Starts</a:t>
          </a:r>
        </a:p>
        <a:p xmlns:a="http://schemas.openxmlformats.org/drawingml/2006/main">
          <a:endParaRPr lang="en-US" sz="1000"/>
        </a:p>
      </cdr:txBody>
    </cdr:sp>
  </cdr:relSizeAnchor>
  <cdr:relSizeAnchor xmlns:cdr="http://schemas.openxmlformats.org/drawingml/2006/chartDrawing">
    <cdr:from>
      <cdr:x>0.73272</cdr:x>
      <cdr:y>0.81647</cdr:y>
    </cdr:from>
    <cdr:to>
      <cdr:x>0.79186</cdr:x>
      <cdr:y>0.96676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B0A03234-3044-8C8B-0048-8BE704E23AA7}"/>
            </a:ext>
          </a:extLst>
        </cdr:cNvPr>
        <cdr:cNvSpPr txBox="1"/>
      </cdr:nvSpPr>
      <cdr:spPr>
        <a:xfrm xmlns:a="http://schemas.openxmlformats.org/drawingml/2006/main">
          <a:off x="7585542" y="2246243"/>
          <a:ext cx="612251" cy="4134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/>
            <a:t>Feed </a:t>
          </a:r>
        </a:p>
        <a:p xmlns:a="http://schemas.openxmlformats.org/drawingml/2006/main">
          <a:r>
            <a:rPr lang="en-US" sz="1000"/>
            <a:t>Ends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1141011</xdr:colOff>
      <xdr:row>49</xdr:row>
      <xdr:rowOff>39756</xdr:rowOff>
    </xdr:from>
    <xdr:to>
      <xdr:col>15</xdr:col>
      <xdr:colOff>492981</xdr:colOff>
      <xdr:row>69</xdr:row>
      <xdr:rowOff>87464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7DA31E9-2D3F-76FD-0BEB-F8BDFD896A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1009816</xdr:colOff>
      <xdr:row>70</xdr:row>
      <xdr:rowOff>135171</xdr:rowOff>
    </xdr:from>
    <xdr:to>
      <xdr:col>15</xdr:col>
      <xdr:colOff>397566</xdr:colOff>
      <xdr:row>85</xdr:row>
      <xdr:rowOff>91436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CBCBE9-7FBC-FA85-9778-F467F1DB4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0.15968</cdr:x>
      <cdr:y>0.11728</cdr:y>
    </cdr:from>
    <cdr:to>
      <cdr:x>0.15968</cdr:x>
      <cdr:y>0.84979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883DEF1-5036-889C-C30B-8D0694A68FAA}"/>
            </a:ext>
          </a:extLst>
        </cdr:cNvPr>
        <cdr:cNvCxnSpPr/>
      </cdr:nvCxnSpPr>
      <cdr:spPr>
        <a:xfrm xmlns:a="http://schemas.openxmlformats.org/drawingml/2006/main">
          <a:off x="1649897" y="453225"/>
          <a:ext cx="0" cy="283066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0.81377</cdr:x>
      <cdr:y>0.21193</cdr:y>
    </cdr:from>
    <cdr:to>
      <cdr:x>0.81377</cdr:x>
      <cdr:y>0.84774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A9B83ED2-4C72-E7E6-4614-78EBA8F4698A}"/>
            </a:ext>
          </a:extLst>
        </cdr:cNvPr>
        <cdr:cNvCxnSpPr/>
      </cdr:nvCxnSpPr>
      <cdr:spPr>
        <a:xfrm xmlns:a="http://schemas.openxmlformats.org/drawingml/2006/main">
          <a:off x="8408505" y="818985"/>
          <a:ext cx="0" cy="24569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0.1389</cdr:x>
      <cdr:y>0.84362</cdr:y>
    </cdr:from>
    <cdr:to>
      <cdr:x>0.202</cdr:x>
      <cdr:y>0.95679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E8D550E7-F746-B5A1-9242-15ACB5DDCDF0}"/>
            </a:ext>
          </a:extLst>
        </cdr:cNvPr>
        <cdr:cNvSpPr txBox="1"/>
      </cdr:nvSpPr>
      <cdr:spPr>
        <a:xfrm xmlns:a="http://schemas.openxmlformats.org/drawingml/2006/main">
          <a:off x="1435211" y="3260035"/>
          <a:ext cx="652007" cy="437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Starts</a:t>
          </a:r>
        </a:p>
      </cdr:txBody>
    </cdr:sp>
  </cdr:relSizeAnchor>
  <cdr:relSizeAnchor xmlns:cdr="http://schemas.openxmlformats.org/drawingml/2006/chartDrawing">
    <cdr:from>
      <cdr:x>0.78607</cdr:x>
      <cdr:y>0.84362</cdr:y>
    </cdr:from>
    <cdr:to>
      <cdr:x>0.84686</cdr:x>
      <cdr:y>0.95062</cdr:y>
    </cdr:to>
    <cdr:sp macro="" textlink="">
      <cdr:nvSpPr>
        <cdr:cNvPr id="10" name="TextBox 9">
          <a:extLst xmlns:a="http://schemas.openxmlformats.org/drawingml/2006/main">
            <a:ext uri="{FF2B5EF4-FFF2-40B4-BE49-F238E27FC236}">
              <a16:creationId xmlns:a16="http://schemas.microsoft.com/office/drawing/2014/main" id="{14C3BB4F-4A18-C3B4-18AD-DBB7A6B831F9}"/>
            </a:ext>
          </a:extLst>
        </cdr:cNvPr>
        <cdr:cNvSpPr txBox="1"/>
      </cdr:nvSpPr>
      <cdr:spPr>
        <a:xfrm xmlns:a="http://schemas.openxmlformats.org/drawingml/2006/main">
          <a:off x="8122259" y="3260035"/>
          <a:ext cx="628153" cy="413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Ends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0.15107</cdr:x>
      <cdr:y>0.16079</cdr:y>
    </cdr:from>
    <cdr:to>
      <cdr:x>0.15107</cdr:x>
      <cdr:y>0.84344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E0D357E3-BE59-8139-29AF-9074109B082D}"/>
            </a:ext>
          </a:extLst>
        </cdr:cNvPr>
        <cdr:cNvCxnSpPr/>
      </cdr:nvCxnSpPr>
      <cdr:spPr>
        <a:xfrm xmlns:a="http://schemas.openxmlformats.org/drawingml/2006/main">
          <a:off x="1566408" y="453227"/>
          <a:ext cx="0" cy="192421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0.81212</cdr:x>
      <cdr:y>0.16361</cdr:y>
    </cdr:from>
    <cdr:to>
      <cdr:x>0.81288</cdr:x>
      <cdr:y>0.86601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05E97BE-CEEF-C2D0-B013-CDB83177E15A}"/>
            </a:ext>
          </a:extLst>
        </cdr:cNvPr>
        <cdr:cNvCxnSpPr/>
      </cdr:nvCxnSpPr>
      <cdr:spPr>
        <a:xfrm xmlns:a="http://schemas.openxmlformats.org/drawingml/2006/main">
          <a:off x="8420432" y="461177"/>
          <a:ext cx="7951" cy="197987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0.12807</cdr:x>
      <cdr:y>0.8378</cdr:y>
    </cdr:from>
    <cdr:to>
      <cdr:x>0.18328</cdr:x>
      <cdr:y>0.99436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5C405D54-EC00-2CC6-374F-208E76CE0B90}"/>
            </a:ext>
          </a:extLst>
        </cdr:cNvPr>
        <cdr:cNvSpPr txBox="1"/>
      </cdr:nvSpPr>
      <cdr:spPr>
        <a:xfrm xmlns:a="http://schemas.openxmlformats.org/drawingml/2006/main">
          <a:off x="1327870" y="2361540"/>
          <a:ext cx="572494" cy="441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Starts</a:t>
          </a:r>
        </a:p>
      </cdr:txBody>
    </cdr:sp>
  </cdr:relSizeAnchor>
  <cdr:relSizeAnchor xmlns:cdr="http://schemas.openxmlformats.org/drawingml/2006/chartDrawing">
    <cdr:from>
      <cdr:x>0.79141</cdr:x>
      <cdr:y>0.83921</cdr:y>
    </cdr:from>
    <cdr:to>
      <cdr:x>0.83589</cdr:x>
      <cdr:y>0.99013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1750E658-91D9-0B5E-99FF-E4ED9890D8F7}"/>
            </a:ext>
          </a:extLst>
        </cdr:cNvPr>
        <cdr:cNvSpPr txBox="1"/>
      </cdr:nvSpPr>
      <cdr:spPr>
        <a:xfrm xmlns:a="http://schemas.openxmlformats.org/drawingml/2006/main">
          <a:off x="8205746" y="2365510"/>
          <a:ext cx="461176" cy="425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Ends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97</xdr:row>
      <xdr:rowOff>103367</xdr:rowOff>
    </xdr:from>
    <xdr:to>
      <xdr:col>15</xdr:col>
      <xdr:colOff>302150</xdr:colOff>
      <xdr:row>112</xdr:row>
      <xdr:rowOff>91443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FE4E1F-A7F8-427F-A12B-A7D03A199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268639</xdr:colOff>
      <xdr:row>49</xdr:row>
      <xdr:rowOff>0</xdr:rowOff>
    </xdr:from>
    <xdr:to>
      <xdr:col>13</xdr:col>
      <xdr:colOff>589646</xdr:colOff>
      <xdr:row>66</xdr:row>
      <xdr:rowOff>57361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28BB617-9241-C9D0-CD74-A9654B9A2B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122973</xdr:colOff>
      <xdr:row>67</xdr:row>
      <xdr:rowOff>169116</xdr:rowOff>
    </xdr:from>
    <xdr:to>
      <xdr:col>13</xdr:col>
      <xdr:colOff>482438</xdr:colOff>
      <xdr:row>84</xdr:row>
      <xdr:rowOff>87199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6E72C58-ED79-76CE-9CCB-9756DA9859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0.34949</cdr:x>
      <cdr:y>0.23939</cdr:y>
    </cdr:from>
    <cdr:to>
      <cdr:x>0.35156</cdr:x>
      <cdr:y>0.83925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075E3DF8-477B-F16F-D4B7-AE9C12C206AB}"/>
            </a:ext>
          </a:extLst>
        </cdr:cNvPr>
        <cdr:cNvCxnSpPr/>
      </cdr:nvCxnSpPr>
      <cdr:spPr>
        <a:xfrm xmlns:a="http://schemas.openxmlformats.org/drawingml/2006/main" flipV="1">
          <a:off x="3019091" y="777263"/>
          <a:ext cx="17868" cy="194762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0.95656</cdr:x>
      <cdr:y>0.15134</cdr:y>
    </cdr:from>
    <cdr:to>
      <cdr:x>0.9576</cdr:x>
      <cdr:y>0.83374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857B8DC1-77BB-4319-1703-96008A0A0CDC}"/>
            </a:ext>
          </a:extLst>
        </cdr:cNvPr>
        <cdr:cNvCxnSpPr/>
      </cdr:nvCxnSpPr>
      <cdr:spPr>
        <a:xfrm xmlns:a="http://schemas.openxmlformats.org/drawingml/2006/main">
          <a:off x="8263378" y="491373"/>
          <a:ext cx="8934" cy="221564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0.31846</cdr:x>
      <cdr:y>0.83374</cdr:y>
    </cdr:from>
    <cdr:to>
      <cdr:x>0.39603</cdr:x>
      <cdr:y>0.96032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15705681-29BD-BA8C-580A-4DEA657D4D04}"/>
            </a:ext>
          </a:extLst>
        </cdr:cNvPr>
        <cdr:cNvSpPr txBox="1"/>
      </cdr:nvSpPr>
      <cdr:spPr>
        <a:xfrm xmlns:a="http://schemas.openxmlformats.org/drawingml/2006/main">
          <a:off x="2751070" y="2707017"/>
          <a:ext cx="670054" cy="410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Start</a:t>
          </a:r>
        </a:p>
      </cdr:txBody>
    </cdr:sp>
  </cdr:relSizeAnchor>
  <cdr:relSizeAnchor xmlns:cdr="http://schemas.openxmlformats.org/drawingml/2006/chartDrawing">
    <cdr:from>
      <cdr:x>0.92657</cdr:x>
      <cdr:y>0.82549</cdr:y>
    </cdr:from>
    <cdr:to>
      <cdr:x>0.98035</cdr:x>
      <cdr:y>0.94931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8CF6E86E-E36C-12D8-21BA-4F3F45C3D112}"/>
            </a:ext>
          </a:extLst>
        </cdr:cNvPr>
        <cdr:cNvSpPr txBox="1"/>
      </cdr:nvSpPr>
      <cdr:spPr>
        <a:xfrm xmlns:a="http://schemas.openxmlformats.org/drawingml/2006/main">
          <a:off x="8004291" y="2680215"/>
          <a:ext cx="464571" cy="4020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Ends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0.35546</cdr:x>
      <cdr:y>0.25032</cdr:y>
    </cdr:from>
    <cdr:to>
      <cdr:x>0.35546</cdr:x>
      <cdr:y>0.85694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6FA6148-054F-4F4D-3798-ED3DF7EFF4BB}"/>
            </a:ext>
          </a:extLst>
        </cdr:cNvPr>
        <cdr:cNvCxnSpPr/>
      </cdr:nvCxnSpPr>
      <cdr:spPr>
        <a:xfrm xmlns:a="http://schemas.openxmlformats.org/drawingml/2006/main">
          <a:off x="3084349" y="777893"/>
          <a:ext cx="0" cy="188508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0.95779</cdr:x>
      <cdr:y>0.15545</cdr:y>
    </cdr:from>
    <cdr:to>
      <cdr:x>0.95882</cdr:x>
      <cdr:y>0.85982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9CC63C00-906E-9768-4E14-671E8D0E5F3C}"/>
            </a:ext>
          </a:extLst>
        </cdr:cNvPr>
        <cdr:cNvCxnSpPr/>
      </cdr:nvCxnSpPr>
      <cdr:spPr>
        <a:xfrm xmlns:a="http://schemas.openxmlformats.org/drawingml/2006/main">
          <a:off x="8310769" y="483070"/>
          <a:ext cx="8934" cy="218884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0.31633</cdr:x>
      <cdr:y>0.85119</cdr:y>
    </cdr:from>
    <cdr:to>
      <cdr:x>0.39047</cdr:x>
      <cdr:y>0.98631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0B4C3203-8C66-B2EB-14CC-BE096DB9B590}"/>
            </a:ext>
          </a:extLst>
        </cdr:cNvPr>
        <cdr:cNvSpPr txBox="1"/>
      </cdr:nvSpPr>
      <cdr:spPr>
        <a:xfrm xmlns:a="http://schemas.openxmlformats.org/drawingml/2006/main">
          <a:off x="2744857" y="2645110"/>
          <a:ext cx="643251" cy="419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Starts</a:t>
          </a:r>
        </a:p>
      </cdr:txBody>
    </cdr:sp>
  </cdr:relSizeAnchor>
  <cdr:relSizeAnchor xmlns:cdr="http://schemas.openxmlformats.org/drawingml/2006/chartDrawing">
    <cdr:from>
      <cdr:x>0.91557</cdr:x>
      <cdr:y>0.84257</cdr:y>
    </cdr:from>
    <cdr:to>
      <cdr:x>0.97117</cdr:x>
      <cdr:y>0.97481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175A795A-5594-3E04-3A54-511C597123CD}"/>
            </a:ext>
          </a:extLst>
        </cdr:cNvPr>
        <cdr:cNvSpPr txBox="1"/>
      </cdr:nvSpPr>
      <cdr:spPr>
        <a:xfrm xmlns:a="http://schemas.openxmlformats.org/drawingml/2006/main">
          <a:off x="7944474" y="2618308"/>
          <a:ext cx="482438" cy="410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Feed Ends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EF8A0-4B48-4C61-8BA7-A37EC42361D7}">
  <dimension ref="A1:BW46"/>
  <sheetViews>
    <sheetView topLeftCell="A64" zoomScaleNormal="100" workbookViewId="0">
      <selection activeCell="BV41" sqref="BV41:BW42"/>
    </sheetView>
  </sheetViews>
  <sheetFormatPr defaultRowHeight="15.05" x14ac:dyDescent="0.3"/>
  <cols>
    <col min="1" max="1" width="19.21875" style="6" customWidth="1"/>
    <col min="2" max="2" width="9" style="6" bestFit="1" customWidth="1"/>
    <col min="3" max="3" width="16.88671875" style="6" customWidth="1"/>
    <col min="4" max="4" width="10.5546875" style="6" customWidth="1"/>
    <col min="5" max="5" width="9.5546875" style="6" bestFit="1" customWidth="1"/>
    <col min="6" max="26" width="8.88671875" style="6"/>
    <col min="27" max="27" width="11.33203125" style="6" bestFit="1" customWidth="1"/>
    <col min="28" max="28" width="10.33203125" style="6" bestFit="1" customWidth="1"/>
    <col min="29" max="29" width="10.21875" style="6" customWidth="1"/>
    <col min="30" max="36" width="10.33203125" style="6" bestFit="1" customWidth="1"/>
    <col min="37" max="38" width="11.33203125" style="6" bestFit="1" customWidth="1"/>
    <col min="39" max="39" width="11.21875" style="6" bestFit="1" customWidth="1"/>
    <col min="40" max="48" width="10.21875" style="6" bestFit="1" customWidth="1"/>
    <col min="49" max="50" width="11.21875" style="6" bestFit="1" customWidth="1"/>
    <col min="51" max="51" width="11.33203125" style="6" bestFit="1" customWidth="1"/>
    <col min="52" max="60" width="10.33203125" style="6" bestFit="1" customWidth="1"/>
    <col min="61" max="62" width="11.33203125" style="6" bestFit="1" customWidth="1"/>
    <col min="63" max="63" width="11.21875" style="6" bestFit="1" customWidth="1"/>
    <col min="64" max="69" width="10.21875" style="6" bestFit="1" customWidth="1"/>
    <col min="70" max="70" width="6.44140625" style="6" customWidth="1"/>
    <col min="71" max="71" width="8.88671875" style="6" customWidth="1"/>
    <col min="72" max="73" width="8.88671875" style="6"/>
    <col min="74" max="74" width="9.5546875" style="6" bestFit="1" customWidth="1"/>
    <col min="75" max="16384" width="8.88671875" style="6"/>
  </cols>
  <sheetData>
    <row r="1" spans="1:73" x14ac:dyDescent="0.3">
      <c r="A1" s="9" t="s">
        <v>53</v>
      </c>
    </row>
    <row r="2" spans="1:73" x14ac:dyDescent="0.3">
      <c r="A2" s="9" t="s">
        <v>54</v>
      </c>
    </row>
    <row r="3" spans="1:73" x14ac:dyDescent="0.3">
      <c r="A3" s="9" t="s">
        <v>3</v>
      </c>
      <c r="L3" s="18" t="s">
        <v>62</v>
      </c>
      <c r="BT3" s="10" t="s">
        <v>24</v>
      </c>
    </row>
    <row r="4" spans="1:73" x14ac:dyDescent="0.3">
      <c r="D4" s="6" t="s">
        <v>56</v>
      </c>
      <c r="N4" s="6" t="s">
        <v>55</v>
      </c>
      <c r="X4" s="6" t="s">
        <v>57</v>
      </c>
      <c r="AR4" s="6" t="s">
        <v>59</v>
      </c>
      <c r="BB4" s="6" t="s">
        <v>60</v>
      </c>
      <c r="BD4" s="6" t="s">
        <v>63</v>
      </c>
      <c r="BL4" s="6" t="s">
        <v>61</v>
      </c>
      <c r="BU4" s="10" t="s">
        <v>52</v>
      </c>
    </row>
    <row r="5" spans="1:73" x14ac:dyDescent="0.3">
      <c r="D5" s="25">
        <v>43850</v>
      </c>
      <c r="E5" s="25">
        <v>43851</v>
      </c>
      <c r="F5" s="17"/>
      <c r="G5" s="17"/>
      <c r="H5" s="17"/>
      <c r="I5" s="17"/>
      <c r="J5" s="17"/>
      <c r="K5" s="17"/>
      <c r="L5" s="17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7"/>
      <c r="AC5" s="27">
        <v>43852</v>
      </c>
      <c r="AD5" s="26"/>
      <c r="AE5" s="26"/>
      <c r="AF5" s="26"/>
      <c r="AG5" s="26"/>
      <c r="AH5" s="26" t="s">
        <v>58</v>
      </c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7"/>
      <c r="BA5" s="27">
        <v>43853</v>
      </c>
      <c r="BB5" s="26"/>
      <c r="BC5" s="26"/>
      <c r="BD5" s="26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U5" s="6" t="s">
        <v>47</v>
      </c>
    </row>
    <row r="6" spans="1:73" x14ac:dyDescent="0.3">
      <c r="D6" s="4">
        <v>0.95833333333333337</v>
      </c>
      <c r="E6" s="4">
        <v>0</v>
      </c>
      <c r="F6" s="4">
        <f>E6+1/24</f>
        <v>4.1666666666666664E-2</v>
      </c>
      <c r="G6" s="4">
        <f t="shared" ref="G6:BQ6" si="0">F6+1/24</f>
        <v>8.3333333333333329E-2</v>
      </c>
      <c r="H6" s="4">
        <f t="shared" si="0"/>
        <v>0.125</v>
      </c>
      <c r="I6" s="4">
        <f t="shared" si="0"/>
        <v>0.16666666666666666</v>
      </c>
      <c r="J6" s="4">
        <f t="shared" si="0"/>
        <v>0.20833333333333331</v>
      </c>
      <c r="K6" s="4">
        <f t="shared" si="0"/>
        <v>0.24999999999999997</v>
      </c>
      <c r="L6" s="4">
        <f t="shared" si="0"/>
        <v>0.29166666666666663</v>
      </c>
      <c r="M6" s="4">
        <f t="shared" si="0"/>
        <v>0.33333333333333331</v>
      </c>
      <c r="N6" s="4">
        <f t="shared" si="0"/>
        <v>0.375</v>
      </c>
      <c r="O6" s="4">
        <f t="shared" si="0"/>
        <v>0.41666666666666669</v>
      </c>
      <c r="P6" s="4">
        <f t="shared" si="0"/>
        <v>0.45833333333333337</v>
      </c>
      <c r="Q6" s="4">
        <f t="shared" si="0"/>
        <v>0.5</v>
      </c>
      <c r="R6" s="4">
        <f t="shared" si="0"/>
        <v>0.54166666666666663</v>
      </c>
      <c r="S6" s="4">
        <f t="shared" si="0"/>
        <v>0.58333333333333326</v>
      </c>
      <c r="T6" s="4">
        <f t="shared" si="0"/>
        <v>0.62499999999999989</v>
      </c>
      <c r="U6" s="4">
        <f t="shared" si="0"/>
        <v>0.66666666666666652</v>
      </c>
      <c r="V6" s="4">
        <f t="shared" si="0"/>
        <v>0.70833333333333315</v>
      </c>
      <c r="W6" s="4">
        <f t="shared" si="0"/>
        <v>0.74999999999999978</v>
      </c>
      <c r="X6" s="4">
        <f t="shared" si="0"/>
        <v>0.79166666666666641</v>
      </c>
      <c r="Y6" s="4">
        <f>X6+(50/60)/24</f>
        <v>0.82638888888888862</v>
      </c>
      <c r="Z6" s="4">
        <f>Y6+1/24+10/60/24</f>
        <v>0.87499999999999967</v>
      </c>
      <c r="AA6" s="4">
        <f t="shared" si="0"/>
        <v>0.9166666666666663</v>
      </c>
      <c r="AB6" s="4">
        <f t="shared" si="0"/>
        <v>0.95833333333333293</v>
      </c>
      <c r="AC6" s="4">
        <f t="shared" si="0"/>
        <v>0.99999999999999956</v>
      </c>
      <c r="AD6" s="4">
        <f t="shared" si="0"/>
        <v>1.0416666666666663</v>
      </c>
      <c r="AE6" s="4">
        <f t="shared" si="0"/>
        <v>1.083333333333333</v>
      </c>
      <c r="AF6" s="4">
        <f t="shared" si="0"/>
        <v>1.1249999999999998</v>
      </c>
      <c r="AG6" s="4">
        <f t="shared" si="0"/>
        <v>1.1666666666666665</v>
      </c>
      <c r="AH6" s="4">
        <f t="shared" si="0"/>
        <v>1.2083333333333333</v>
      </c>
      <c r="AI6" s="4">
        <f t="shared" si="0"/>
        <v>1.25</v>
      </c>
      <c r="AJ6" s="4">
        <f t="shared" si="0"/>
        <v>1.2916666666666667</v>
      </c>
      <c r="AK6" s="4">
        <f t="shared" si="0"/>
        <v>1.3333333333333335</v>
      </c>
      <c r="AL6" s="4">
        <f t="shared" si="0"/>
        <v>1.3750000000000002</v>
      </c>
      <c r="AM6" s="4">
        <f t="shared" si="0"/>
        <v>1.416666666666667</v>
      </c>
      <c r="AN6" s="4">
        <f t="shared" si="0"/>
        <v>1.4583333333333337</v>
      </c>
      <c r="AO6" s="4">
        <f t="shared" si="0"/>
        <v>1.5000000000000004</v>
      </c>
      <c r="AP6" s="4">
        <f t="shared" si="0"/>
        <v>1.5416666666666672</v>
      </c>
      <c r="AQ6" s="4">
        <f t="shared" si="0"/>
        <v>1.5833333333333339</v>
      </c>
      <c r="AR6" s="4">
        <f t="shared" si="0"/>
        <v>1.6250000000000007</v>
      </c>
      <c r="AS6" s="4">
        <f t="shared" si="0"/>
        <v>1.6666666666666674</v>
      </c>
      <c r="AT6" s="4">
        <f t="shared" si="0"/>
        <v>1.7083333333333341</v>
      </c>
      <c r="AU6" s="4">
        <f t="shared" si="0"/>
        <v>1.7500000000000009</v>
      </c>
      <c r="AV6" s="4">
        <f t="shared" si="0"/>
        <v>1.7916666666666676</v>
      </c>
      <c r="AW6" s="4">
        <f t="shared" si="0"/>
        <v>1.8333333333333344</v>
      </c>
      <c r="AX6" s="4">
        <f t="shared" si="0"/>
        <v>1.8750000000000011</v>
      </c>
      <c r="AY6" s="4">
        <f t="shared" si="0"/>
        <v>1.9166666666666679</v>
      </c>
      <c r="AZ6" s="4">
        <f t="shared" si="0"/>
        <v>1.9583333333333346</v>
      </c>
      <c r="BA6" s="4">
        <f t="shared" si="0"/>
        <v>2.0000000000000013</v>
      </c>
      <c r="BB6" s="4">
        <f t="shared" si="0"/>
        <v>2.0416666666666679</v>
      </c>
      <c r="BC6" s="4">
        <f t="shared" si="0"/>
        <v>2.0833333333333344</v>
      </c>
      <c r="BD6" s="4">
        <f t="shared" si="0"/>
        <v>2.1250000000000009</v>
      </c>
      <c r="BE6" s="4">
        <f t="shared" si="0"/>
        <v>2.1666666666666674</v>
      </c>
      <c r="BF6" s="4">
        <f t="shared" si="0"/>
        <v>2.2083333333333339</v>
      </c>
      <c r="BG6" s="4">
        <f t="shared" si="0"/>
        <v>2.2500000000000004</v>
      </c>
      <c r="BH6" s="4">
        <f t="shared" si="0"/>
        <v>2.291666666666667</v>
      </c>
      <c r="BI6" s="4">
        <f t="shared" si="0"/>
        <v>2.3333333333333335</v>
      </c>
      <c r="BJ6" s="4">
        <f t="shared" si="0"/>
        <v>2.375</v>
      </c>
      <c r="BK6" s="4">
        <f t="shared" si="0"/>
        <v>2.4166666666666665</v>
      </c>
      <c r="BL6" s="4">
        <f t="shared" si="0"/>
        <v>2.458333333333333</v>
      </c>
      <c r="BM6" s="4">
        <f t="shared" si="0"/>
        <v>2.4999999999999996</v>
      </c>
      <c r="BN6" s="4">
        <f t="shared" si="0"/>
        <v>2.5416666666666661</v>
      </c>
      <c r="BO6" s="4">
        <f t="shared" si="0"/>
        <v>2.5833333333333326</v>
      </c>
      <c r="BP6" s="4">
        <f t="shared" si="0"/>
        <v>2.6249999999999991</v>
      </c>
      <c r="BQ6" s="4">
        <f t="shared" si="0"/>
        <v>2.6666666666666656</v>
      </c>
      <c r="BR6" s="4"/>
      <c r="BS6" s="4"/>
    </row>
    <row r="7" spans="1:73" x14ac:dyDescent="0.3">
      <c r="D7" s="5">
        <v>0</v>
      </c>
      <c r="E7" s="5">
        <f>E6*24+1</f>
        <v>1</v>
      </c>
      <c r="F7" s="5">
        <f>F6*24+1</f>
        <v>2</v>
      </c>
      <c r="G7" s="5">
        <f t="shared" ref="G7:BQ7" si="1">G6*24+1</f>
        <v>3</v>
      </c>
      <c r="H7" s="5">
        <f t="shared" si="1"/>
        <v>4</v>
      </c>
      <c r="I7" s="5">
        <f t="shared" si="1"/>
        <v>5</v>
      </c>
      <c r="J7" s="5">
        <f t="shared" si="1"/>
        <v>6</v>
      </c>
      <c r="K7" s="5">
        <f t="shared" si="1"/>
        <v>6.9999999999999991</v>
      </c>
      <c r="L7" s="5">
        <f t="shared" si="1"/>
        <v>7.9999999999999991</v>
      </c>
      <c r="M7" s="5">
        <f t="shared" si="1"/>
        <v>9</v>
      </c>
      <c r="N7" s="5">
        <f t="shared" si="1"/>
        <v>10</v>
      </c>
      <c r="O7" s="5">
        <f t="shared" si="1"/>
        <v>11</v>
      </c>
      <c r="P7" s="5">
        <f t="shared" si="1"/>
        <v>12</v>
      </c>
      <c r="Q7" s="5">
        <f t="shared" si="1"/>
        <v>13</v>
      </c>
      <c r="R7" s="5">
        <f t="shared" si="1"/>
        <v>14</v>
      </c>
      <c r="S7" s="5">
        <f t="shared" si="1"/>
        <v>14.999999999999998</v>
      </c>
      <c r="T7" s="5">
        <f t="shared" si="1"/>
        <v>15.999999999999996</v>
      </c>
      <c r="U7" s="5">
        <f t="shared" si="1"/>
        <v>16.999999999999996</v>
      </c>
      <c r="V7" s="5">
        <f t="shared" si="1"/>
        <v>17.999999999999996</v>
      </c>
      <c r="W7" s="5">
        <f t="shared" si="1"/>
        <v>18.999999999999993</v>
      </c>
      <c r="X7" s="5">
        <f t="shared" si="1"/>
        <v>19.999999999999993</v>
      </c>
      <c r="Y7" s="5">
        <f t="shared" si="1"/>
        <v>20.833333333333329</v>
      </c>
      <c r="Z7" s="5">
        <f t="shared" si="1"/>
        <v>21.999999999999993</v>
      </c>
      <c r="AA7" s="5">
        <f t="shared" si="1"/>
        <v>22.999999999999993</v>
      </c>
      <c r="AB7" s="5">
        <f t="shared" si="1"/>
        <v>23.999999999999989</v>
      </c>
      <c r="AC7" s="5">
        <f t="shared" si="1"/>
        <v>24.999999999999989</v>
      </c>
      <c r="AD7" s="5">
        <f t="shared" si="1"/>
        <v>25.999999999999993</v>
      </c>
      <c r="AE7" s="5">
        <f t="shared" si="1"/>
        <v>26.999999999999993</v>
      </c>
      <c r="AF7" s="5">
        <f t="shared" si="1"/>
        <v>27.999999999999993</v>
      </c>
      <c r="AG7" s="5">
        <f t="shared" si="1"/>
        <v>28.999999999999996</v>
      </c>
      <c r="AH7" s="5">
        <f t="shared" si="1"/>
        <v>30</v>
      </c>
      <c r="AI7" s="5">
        <f t="shared" si="1"/>
        <v>31</v>
      </c>
      <c r="AJ7" s="5">
        <f t="shared" si="1"/>
        <v>32</v>
      </c>
      <c r="AK7" s="5">
        <f t="shared" si="1"/>
        <v>33</v>
      </c>
      <c r="AL7" s="5">
        <f t="shared" si="1"/>
        <v>34.000000000000007</v>
      </c>
      <c r="AM7" s="5">
        <f t="shared" si="1"/>
        <v>35.000000000000007</v>
      </c>
      <c r="AN7" s="5">
        <f t="shared" si="1"/>
        <v>36.000000000000007</v>
      </c>
      <c r="AO7" s="5">
        <f t="shared" si="1"/>
        <v>37.000000000000014</v>
      </c>
      <c r="AP7" s="5">
        <f t="shared" si="1"/>
        <v>38.000000000000014</v>
      </c>
      <c r="AQ7" s="5">
        <f t="shared" si="1"/>
        <v>39.000000000000014</v>
      </c>
      <c r="AR7" s="5">
        <f t="shared" si="1"/>
        <v>40.000000000000014</v>
      </c>
      <c r="AS7" s="5">
        <f t="shared" si="1"/>
        <v>41.000000000000014</v>
      </c>
      <c r="AT7" s="5">
        <f t="shared" si="1"/>
        <v>42.000000000000021</v>
      </c>
      <c r="AU7" s="5">
        <f t="shared" si="1"/>
        <v>43.000000000000021</v>
      </c>
      <c r="AV7" s="5">
        <f t="shared" si="1"/>
        <v>44.000000000000021</v>
      </c>
      <c r="AW7" s="5">
        <f t="shared" si="1"/>
        <v>45.000000000000028</v>
      </c>
      <c r="AX7" s="5">
        <f t="shared" si="1"/>
        <v>46.000000000000028</v>
      </c>
      <c r="AY7" s="5">
        <f t="shared" si="1"/>
        <v>47.000000000000028</v>
      </c>
      <c r="AZ7" s="5">
        <f t="shared" si="1"/>
        <v>48.000000000000028</v>
      </c>
      <c r="BA7" s="5">
        <f t="shared" si="1"/>
        <v>49.000000000000028</v>
      </c>
      <c r="BB7" s="5">
        <f t="shared" si="1"/>
        <v>50.000000000000028</v>
      </c>
      <c r="BC7" s="5">
        <f t="shared" si="1"/>
        <v>51.000000000000028</v>
      </c>
      <c r="BD7" s="5">
        <f t="shared" si="1"/>
        <v>52.000000000000021</v>
      </c>
      <c r="BE7" s="5">
        <f t="shared" si="1"/>
        <v>53.000000000000014</v>
      </c>
      <c r="BF7" s="5">
        <f t="shared" si="1"/>
        <v>54.000000000000014</v>
      </c>
      <c r="BG7" s="5">
        <f t="shared" si="1"/>
        <v>55.000000000000014</v>
      </c>
      <c r="BH7" s="5">
        <f t="shared" si="1"/>
        <v>56.000000000000007</v>
      </c>
      <c r="BI7" s="5">
        <f t="shared" si="1"/>
        <v>57</v>
      </c>
      <c r="BJ7" s="5">
        <f t="shared" si="1"/>
        <v>58</v>
      </c>
      <c r="BK7" s="5">
        <f t="shared" si="1"/>
        <v>59</v>
      </c>
      <c r="BL7" s="5">
        <f t="shared" si="1"/>
        <v>59.999999999999993</v>
      </c>
      <c r="BM7" s="5">
        <f t="shared" si="1"/>
        <v>60.999999999999986</v>
      </c>
      <c r="BN7" s="5">
        <f t="shared" si="1"/>
        <v>61.999999999999986</v>
      </c>
      <c r="BO7" s="5">
        <f t="shared" si="1"/>
        <v>62.999999999999986</v>
      </c>
      <c r="BP7" s="5">
        <f t="shared" si="1"/>
        <v>63.999999999999979</v>
      </c>
      <c r="BQ7" s="5">
        <f t="shared" si="1"/>
        <v>64.999999999999972</v>
      </c>
      <c r="BR7" s="3"/>
      <c r="BS7" s="4"/>
    </row>
    <row r="8" spans="1:73" x14ac:dyDescent="0.3">
      <c r="A8" s="6" t="s">
        <v>25</v>
      </c>
      <c r="B8" s="6" t="s">
        <v>26</v>
      </c>
      <c r="C8" s="6" t="s">
        <v>25</v>
      </c>
      <c r="D8" s="5">
        <v>19</v>
      </c>
      <c r="E8" s="5">
        <v>19</v>
      </c>
      <c r="F8" s="5">
        <v>19</v>
      </c>
      <c r="G8" s="5">
        <v>20</v>
      </c>
      <c r="H8" s="5">
        <v>20</v>
      </c>
      <c r="I8" s="5">
        <v>20</v>
      </c>
      <c r="J8" s="5">
        <v>20</v>
      </c>
      <c r="K8" s="5">
        <v>21</v>
      </c>
      <c r="L8" s="5">
        <v>21</v>
      </c>
      <c r="M8" s="5">
        <v>30</v>
      </c>
      <c r="N8" s="5">
        <v>29</v>
      </c>
      <c r="O8" s="5">
        <v>28</v>
      </c>
      <c r="P8" s="5">
        <v>29</v>
      </c>
      <c r="Q8" s="5">
        <v>28</v>
      </c>
      <c r="R8" s="5">
        <v>28</v>
      </c>
      <c r="S8" s="5">
        <v>28</v>
      </c>
      <c r="T8" s="5">
        <v>28</v>
      </c>
      <c r="U8" s="5">
        <v>28</v>
      </c>
      <c r="V8" s="5">
        <v>27</v>
      </c>
      <c r="W8" s="5">
        <v>26</v>
      </c>
      <c r="X8" s="5">
        <v>25</v>
      </c>
      <c r="Y8" s="5">
        <v>26</v>
      </c>
      <c r="Z8" s="5">
        <v>24</v>
      </c>
      <c r="AA8" s="5">
        <v>26</v>
      </c>
      <c r="AB8" s="5">
        <v>28</v>
      </c>
      <c r="AC8" s="5">
        <v>25</v>
      </c>
      <c r="AD8" s="5">
        <v>25</v>
      </c>
      <c r="AE8" s="5">
        <v>24</v>
      </c>
      <c r="AF8" s="5">
        <v>24</v>
      </c>
      <c r="AG8" s="5">
        <v>24</v>
      </c>
      <c r="AH8" s="5">
        <v>25</v>
      </c>
      <c r="AI8" s="5">
        <v>25</v>
      </c>
      <c r="AJ8" s="5">
        <v>25</v>
      </c>
      <c r="AK8" s="5">
        <v>25</v>
      </c>
      <c r="AL8" s="5">
        <v>24</v>
      </c>
      <c r="AM8" s="5">
        <v>24</v>
      </c>
      <c r="AN8" s="5">
        <v>52</v>
      </c>
      <c r="AO8" s="5">
        <v>70</v>
      </c>
      <c r="AP8" s="5">
        <v>74</v>
      </c>
      <c r="AQ8" s="5">
        <v>75</v>
      </c>
      <c r="AR8" s="5">
        <v>73</v>
      </c>
      <c r="AS8" s="5">
        <v>74</v>
      </c>
      <c r="AT8" s="5">
        <v>73</v>
      </c>
      <c r="AU8" s="5">
        <v>72</v>
      </c>
      <c r="AV8" s="5">
        <v>73</v>
      </c>
      <c r="AW8" s="5">
        <v>72</v>
      </c>
      <c r="AX8" s="5">
        <v>70</v>
      </c>
      <c r="AY8" s="5">
        <v>70</v>
      </c>
      <c r="AZ8" s="5">
        <v>71</v>
      </c>
      <c r="BA8" s="5">
        <v>70</v>
      </c>
      <c r="BB8" s="5">
        <v>69</v>
      </c>
      <c r="BC8" s="5">
        <v>70</v>
      </c>
      <c r="BD8" s="5">
        <v>71</v>
      </c>
      <c r="BE8" s="5">
        <v>50</v>
      </c>
      <c r="BF8" s="5">
        <v>49</v>
      </c>
      <c r="BG8" s="5">
        <v>21</v>
      </c>
      <c r="BH8" s="5">
        <v>20</v>
      </c>
      <c r="BI8" s="5">
        <v>16</v>
      </c>
      <c r="BJ8" s="5">
        <v>14</v>
      </c>
      <c r="BK8" s="5">
        <v>16</v>
      </c>
      <c r="BL8" s="5">
        <v>15</v>
      </c>
      <c r="BM8" s="5">
        <v>17</v>
      </c>
      <c r="BN8" s="5">
        <v>17</v>
      </c>
      <c r="BO8" s="5">
        <v>17</v>
      </c>
      <c r="BP8" s="5">
        <v>14</v>
      </c>
      <c r="BQ8" s="5">
        <v>14</v>
      </c>
      <c r="BR8" s="5"/>
      <c r="BS8" s="4"/>
      <c r="BT8" s="1" t="str">
        <f>C8</f>
        <v>HE-1 Feed In</v>
      </c>
      <c r="BU8" s="5">
        <f>AVERAGE(M8:BD8)</f>
        <v>43.340909090909093</v>
      </c>
    </row>
    <row r="9" spans="1:73" x14ac:dyDescent="0.3">
      <c r="A9" s="6" t="s">
        <v>31</v>
      </c>
      <c r="B9" s="6" t="s">
        <v>27</v>
      </c>
      <c r="C9" s="6" t="s">
        <v>31</v>
      </c>
      <c r="D9" s="5">
        <v>65</v>
      </c>
      <c r="E9" s="5">
        <v>120</v>
      </c>
      <c r="F9" s="5">
        <v>167</v>
      </c>
      <c r="G9" s="5">
        <v>206</v>
      </c>
      <c r="H9" s="5">
        <v>227</v>
      </c>
      <c r="I9" s="5">
        <v>252</v>
      </c>
      <c r="J9" s="5">
        <v>287</v>
      </c>
      <c r="K9" s="5">
        <v>274</v>
      </c>
      <c r="L9" s="5">
        <v>279</v>
      </c>
      <c r="M9" s="5">
        <v>288</v>
      </c>
      <c r="N9" s="5">
        <v>288</v>
      </c>
      <c r="O9" s="5">
        <v>283</v>
      </c>
      <c r="P9" s="5">
        <v>272</v>
      </c>
      <c r="Q9" s="5">
        <v>286</v>
      </c>
      <c r="R9" s="5">
        <v>270</v>
      </c>
      <c r="S9" s="5">
        <v>269</v>
      </c>
      <c r="T9" s="5">
        <v>275</v>
      </c>
      <c r="U9" s="5">
        <v>278</v>
      </c>
      <c r="V9" s="5">
        <v>278</v>
      </c>
      <c r="W9" s="5">
        <v>230</v>
      </c>
      <c r="X9" s="5">
        <v>274</v>
      </c>
      <c r="Y9" s="5">
        <v>272</v>
      </c>
      <c r="Z9" s="5">
        <v>275</v>
      </c>
      <c r="AA9" s="5">
        <v>274</v>
      </c>
      <c r="AB9" s="5">
        <v>278</v>
      </c>
      <c r="AC9" s="5">
        <v>273</v>
      </c>
      <c r="AD9" s="5">
        <v>279</v>
      </c>
      <c r="AE9" s="5">
        <v>277</v>
      </c>
      <c r="AF9" s="5">
        <v>285</v>
      </c>
      <c r="AG9" s="5">
        <v>279</v>
      </c>
      <c r="AH9" s="5">
        <v>280</v>
      </c>
      <c r="AI9" s="5">
        <v>277</v>
      </c>
      <c r="AJ9" s="5">
        <v>269</v>
      </c>
      <c r="AK9" s="5">
        <v>276</v>
      </c>
      <c r="AL9" s="5">
        <v>269</v>
      </c>
      <c r="AM9" s="5">
        <v>272</v>
      </c>
      <c r="AN9" s="5">
        <v>271</v>
      </c>
      <c r="AO9" s="5">
        <v>274</v>
      </c>
      <c r="AP9" s="5">
        <v>276</v>
      </c>
      <c r="AQ9" s="5">
        <v>276</v>
      </c>
      <c r="AR9" s="5">
        <v>274</v>
      </c>
      <c r="AS9" s="5">
        <v>274</v>
      </c>
      <c r="AT9" s="5">
        <v>277</v>
      </c>
      <c r="AU9" s="5">
        <v>273</v>
      </c>
      <c r="AV9" s="5">
        <v>279</v>
      </c>
      <c r="AW9" s="5">
        <v>281</v>
      </c>
      <c r="AX9" s="5">
        <v>271</v>
      </c>
      <c r="AY9" s="5">
        <v>228</v>
      </c>
      <c r="AZ9" s="5">
        <v>279</v>
      </c>
      <c r="BA9" s="5">
        <v>273</v>
      </c>
      <c r="BB9" s="5">
        <v>271</v>
      </c>
      <c r="BC9" s="5">
        <v>267</v>
      </c>
      <c r="BD9" s="5">
        <v>232</v>
      </c>
      <c r="BE9" s="5">
        <v>277</v>
      </c>
      <c r="BF9" s="5">
        <v>291</v>
      </c>
      <c r="BG9" s="5">
        <v>296</v>
      </c>
      <c r="BH9" s="5">
        <v>293</v>
      </c>
      <c r="BI9" s="5">
        <v>253</v>
      </c>
      <c r="BJ9" s="5">
        <v>252</v>
      </c>
      <c r="BK9" s="5">
        <v>244</v>
      </c>
      <c r="BL9" s="5">
        <v>237</v>
      </c>
      <c r="BM9" s="5">
        <v>211</v>
      </c>
      <c r="BN9" s="5">
        <v>227</v>
      </c>
      <c r="BO9" s="5">
        <v>249</v>
      </c>
      <c r="BP9" s="5">
        <v>214</v>
      </c>
      <c r="BQ9" s="5">
        <v>193</v>
      </c>
      <c r="BR9" s="5"/>
      <c r="BS9" s="4"/>
      <c r="BT9" s="1" t="str">
        <f>C9</f>
        <v>HE-1 Feed Out</v>
      </c>
      <c r="BU9" s="5">
        <f t="shared" ref="BU9:BU19" si="2">AVERAGE(M9:BD9)</f>
        <v>272.77272727272725</v>
      </c>
    </row>
    <row r="10" spans="1:73" x14ac:dyDescent="0.3">
      <c r="A10" s="6" t="s">
        <v>28</v>
      </c>
      <c r="B10" s="6" t="s">
        <v>29</v>
      </c>
      <c r="C10" s="6" t="s">
        <v>28</v>
      </c>
      <c r="D10" s="5">
        <v>79</v>
      </c>
      <c r="E10" s="5">
        <v>142</v>
      </c>
      <c r="F10" s="5">
        <v>192</v>
      </c>
      <c r="G10" s="5">
        <v>236</v>
      </c>
      <c r="H10" s="5">
        <v>258</v>
      </c>
      <c r="I10" s="5">
        <v>286</v>
      </c>
      <c r="J10" s="5">
        <v>305</v>
      </c>
      <c r="K10" s="5">
        <v>312</v>
      </c>
      <c r="L10" s="5">
        <v>318</v>
      </c>
      <c r="M10" s="5">
        <v>323</v>
      </c>
      <c r="N10" s="5">
        <v>316</v>
      </c>
      <c r="O10" s="5">
        <v>326</v>
      </c>
      <c r="P10" s="5">
        <v>323</v>
      </c>
      <c r="Q10" s="5">
        <v>324</v>
      </c>
      <c r="R10" s="5">
        <v>320</v>
      </c>
      <c r="S10" s="5">
        <v>321</v>
      </c>
      <c r="T10" s="5">
        <v>323</v>
      </c>
      <c r="U10" s="5">
        <v>324</v>
      </c>
      <c r="V10" s="5">
        <v>328</v>
      </c>
      <c r="W10" s="5">
        <v>310</v>
      </c>
      <c r="X10" s="5">
        <v>323</v>
      </c>
      <c r="Y10" s="5">
        <v>323</v>
      </c>
      <c r="Z10" s="5">
        <v>321</v>
      </c>
      <c r="AA10" s="5">
        <v>325</v>
      </c>
      <c r="AB10" s="5">
        <v>323</v>
      </c>
      <c r="AC10" s="5">
        <v>326</v>
      </c>
      <c r="AD10" s="5">
        <v>321</v>
      </c>
      <c r="AE10" s="5">
        <v>329</v>
      </c>
      <c r="AF10" s="5">
        <v>337</v>
      </c>
      <c r="AG10" s="5">
        <v>323</v>
      </c>
      <c r="AH10" s="5">
        <v>326</v>
      </c>
      <c r="AI10" s="5">
        <v>325</v>
      </c>
      <c r="AJ10" s="5">
        <v>326</v>
      </c>
      <c r="AK10" s="5">
        <v>322</v>
      </c>
      <c r="AL10" s="5">
        <v>326</v>
      </c>
      <c r="AM10" s="5">
        <v>327</v>
      </c>
      <c r="AN10" s="5">
        <v>326</v>
      </c>
      <c r="AO10" s="5">
        <v>326</v>
      </c>
      <c r="AP10" s="5">
        <v>327</v>
      </c>
      <c r="AQ10" s="5">
        <v>326</v>
      </c>
      <c r="AR10" s="5">
        <v>327</v>
      </c>
      <c r="AS10" s="5">
        <v>329</v>
      </c>
      <c r="AT10" s="5">
        <v>327</v>
      </c>
      <c r="AU10" s="5">
        <v>328</v>
      </c>
      <c r="AV10" s="5">
        <v>330</v>
      </c>
      <c r="AW10" s="5">
        <v>332</v>
      </c>
      <c r="AX10" s="5">
        <v>326</v>
      </c>
      <c r="AY10" s="5">
        <v>327</v>
      </c>
      <c r="AZ10" s="5">
        <v>332</v>
      </c>
      <c r="BA10" s="5">
        <v>322</v>
      </c>
      <c r="BB10" s="5">
        <v>319</v>
      </c>
      <c r="BC10" s="5">
        <v>322</v>
      </c>
      <c r="BD10" s="5">
        <v>270</v>
      </c>
      <c r="BE10" s="5">
        <v>325</v>
      </c>
      <c r="BF10" s="5">
        <v>332</v>
      </c>
      <c r="BG10" s="5">
        <v>337</v>
      </c>
      <c r="BH10" s="5">
        <v>345</v>
      </c>
      <c r="BI10" s="5">
        <v>322</v>
      </c>
      <c r="BJ10" s="11">
        <v>321</v>
      </c>
      <c r="BK10" s="11">
        <v>310</v>
      </c>
      <c r="BL10" s="11">
        <v>319</v>
      </c>
      <c r="BM10" s="5">
        <v>311</v>
      </c>
      <c r="BN10" s="5">
        <v>316</v>
      </c>
      <c r="BO10" s="5">
        <v>322</v>
      </c>
      <c r="BP10" s="5">
        <v>281</v>
      </c>
      <c r="BQ10" s="5">
        <v>226</v>
      </c>
      <c r="BR10" s="5"/>
      <c r="BT10" s="1" t="str">
        <f>C10</f>
        <v>HE-1 Prod In</v>
      </c>
      <c r="BU10" s="5">
        <f t="shared" si="2"/>
        <v>323.56818181818181</v>
      </c>
    </row>
    <row r="11" spans="1:73" x14ac:dyDescent="0.3">
      <c r="A11" s="6" t="s">
        <v>30</v>
      </c>
      <c r="B11" s="6" t="s">
        <v>4</v>
      </c>
      <c r="C11" s="6" t="s">
        <v>30</v>
      </c>
      <c r="D11" s="5">
        <v>22</v>
      </c>
      <c r="E11" s="5">
        <v>25</v>
      </c>
      <c r="F11" s="5">
        <v>28</v>
      </c>
      <c r="G11" s="5">
        <v>29</v>
      </c>
      <c r="H11" s="5">
        <v>31</v>
      </c>
      <c r="I11" s="5">
        <v>33</v>
      </c>
      <c r="J11" s="5">
        <v>32</v>
      </c>
      <c r="K11" s="5">
        <v>32</v>
      </c>
      <c r="L11" s="5">
        <v>32</v>
      </c>
      <c r="M11" s="5">
        <v>42</v>
      </c>
      <c r="N11" s="5">
        <v>45</v>
      </c>
      <c r="O11" s="5">
        <v>39</v>
      </c>
      <c r="P11" s="5">
        <v>36</v>
      </c>
      <c r="Q11" s="5">
        <v>36</v>
      </c>
      <c r="R11" s="5">
        <v>34</v>
      </c>
      <c r="S11" s="5">
        <v>35</v>
      </c>
      <c r="T11" s="5">
        <v>35</v>
      </c>
      <c r="U11" s="5">
        <v>35</v>
      </c>
      <c r="V11" s="5">
        <v>36</v>
      </c>
      <c r="W11" s="5">
        <v>36</v>
      </c>
      <c r="X11" s="5">
        <v>33</v>
      </c>
      <c r="Y11" s="5">
        <v>33</v>
      </c>
      <c r="Z11" s="5">
        <v>35</v>
      </c>
      <c r="AA11" s="5">
        <v>33</v>
      </c>
      <c r="AB11" s="5">
        <v>35</v>
      </c>
      <c r="AC11" s="5">
        <v>35</v>
      </c>
      <c r="AD11" s="5">
        <v>37</v>
      </c>
      <c r="AE11" s="5">
        <v>33</v>
      </c>
      <c r="AF11" s="5">
        <v>35</v>
      </c>
      <c r="AG11" s="5">
        <v>34</v>
      </c>
      <c r="AH11" s="5">
        <v>35</v>
      </c>
      <c r="AI11" s="5">
        <v>35</v>
      </c>
      <c r="AJ11" s="5">
        <v>34</v>
      </c>
      <c r="AK11" s="5">
        <v>34</v>
      </c>
      <c r="AL11" s="5">
        <v>32</v>
      </c>
      <c r="AM11" s="5">
        <v>33</v>
      </c>
      <c r="AN11" s="5">
        <v>47</v>
      </c>
      <c r="AO11" s="5">
        <v>63</v>
      </c>
      <c r="AP11" s="5">
        <v>67</v>
      </c>
      <c r="AQ11" s="5">
        <v>68</v>
      </c>
      <c r="AR11" s="5">
        <v>67</v>
      </c>
      <c r="AS11" s="5">
        <v>67</v>
      </c>
      <c r="AT11" s="5">
        <v>66</v>
      </c>
      <c r="AU11" s="5">
        <v>66</v>
      </c>
      <c r="AV11" s="5">
        <v>67</v>
      </c>
      <c r="AW11" s="5">
        <v>66</v>
      </c>
      <c r="AX11" s="5">
        <v>65</v>
      </c>
      <c r="AY11" s="5">
        <v>65</v>
      </c>
      <c r="AZ11" s="5">
        <v>65</v>
      </c>
      <c r="BA11" s="5">
        <v>64</v>
      </c>
      <c r="BB11" s="5">
        <v>64</v>
      </c>
      <c r="BC11" s="5">
        <v>64</v>
      </c>
      <c r="BD11" s="5">
        <v>81</v>
      </c>
      <c r="BE11" s="5">
        <v>55</v>
      </c>
      <c r="BF11" s="5">
        <v>56</v>
      </c>
      <c r="BG11" s="5">
        <v>40</v>
      </c>
      <c r="BH11" s="5">
        <v>28</v>
      </c>
      <c r="BI11" s="5">
        <v>22</v>
      </c>
      <c r="BJ11" s="11">
        <v>20</v>
      </c>
      <c r="BK11" s="11">
        <v>21</v>
      </c>
      <c r="BL11" s="11">
        <v>20</v>
      </c>
      <c r="BM11" s="5">
        <v>21</v>
      </c>
      <c r="BN11" s="5">
        <v>22</v>
      </c>
      <c r="BO11" s="5">
        <v>22</v>
      </c>
      <c r="BP11" s="5">
        <v>18</v>
      </c>
      <c r="BQ11" s="5">
        <v>28</v>
      </c>
      <c r="BR11" s="5"/>
      <c r="BT11" s="1" t="str">
        <f>C11</f>
        <v>HE-1 Prod Out</v>
      </c>
      <c r="BU11" s="5">
        <f t="shared" si="2"/>
        <v>46.977272727272727</v>
      </c>
    </row>
    <row r="12" spans="1:73" x14ac:dyDescent="0.3">
      <c r="A12" s="6" t="s">
        <v>5</v>
      </c>
      <c r="B12" s="6" t="s">
        <v>6</v>
      </c>
      <c r="C12" s="6" t="s">
        <v>5</v>
      </c>
      <c r="D12" s="5">
        <v>31</v>
      </c>
      <c r="E12" s="5">
        <v>41</v>
      </c>
      <c r="F12" s="5">
        <v>56</v>
      </c>
      <c r="G12" s="5">
        <v>66</v>
      </c>
      <c r="H12" s="5">
        <v>73</v>
      </c>
      <c r="I12" s="5">
        <v>82</v>
      </c>
      <c r="J12" s="5">
        <v>81</v>
      </c>
      <c r="K12" s="5">
        <v>80</v>
      </c>
      <c r="L12" s="5">
        <v>78</v>
      </c>
      <c r="M12" s="5">
        <v>96</v>
      </c>
      <c r="N12" s="5">
        <v>107</v>
      </c>
      <c r="O12" s="5">
        <v>67</v>
      </c>
      <c r="P12" s="5">
        <v>60</v>
      </c>
      <c r="Q12" s="5">
        <v>74</v>
      </c>
      <c r="R12" s="5">
        <v>54</v>
      </c>
      <c r="S12" s="5">
        <v>62</v>
      </c>
      <c r="T12" s="5">
        <v>68</v>
      </c>
      <c r="U12" s="5">
        <v>72</v>
      </c>
      <c r="V12" s="5">
        <v>72</v>
      </c>
      <c r="W12" s="5">
        <v>48</v>
      </c>
      <c r="X12" s="5">
        <v>76</v>
      </c>
      <c r="Y12" s="5">
        <v>62</v>
      </c>
      <c r="Z12" s="5">
        <v>71</v>
      </c>
      <c r="AA12" s="5">
        <v>63</v>
      </c>
      <c r="AB12" s="5">
        <v>76</v>
      </c>
      <c r="AC12" s="5">
        <v>64</v>
      </c>
      <c r="AD12" s="5">
        <v>96</v>
      </c>
      <c r="AE12" s="5">
        <v>69</v>
      </c>
      <c r="AF12" s="5">
        <v>64</v>
      </c>
      <c r="AG12" s="5">
        <v>79</v>
      </c>
      <c r="AH12" s="5">
        <v>77</v>
      </c>
      <c r="AI12" s="5">
        <v>69</v>
      </c>
      <c r="AJ12" s="5">
        <v>74</v>
      </c>
      <c r="AK12" s="5">
        <v>71</v>
      </c>
      <c r="AL12" s="5">
        <v>64</v>
      </c>
      <c r="AM12" s="5">
        <v>64</v>
      </c>
      <c r="AN12" s="5">
        <v>76</v>
      </c>
      <c r="AO12" s="5">
        <v>87</v>
      </c>
      <c r="AP12" s="5">
        <v>91</v>
      </c>
      <c r="AQ12" s="5">
        <v>94</v>
      </c>
      <c r="AR12" s="5">
        <v>91</v>
      </c>
      <c r="AS12" s="5">
        <v>98</v>
      </c>
      <c r="AT12" s="5">
        <v>97</v>
      </c>
      <c r="AU12" s="5">
        <v>92</v>
      </c>
      <c r="AV12" s="5">
        <v>97</v>
      </c>
      <c r="AW12" s="5">
        <v>97</v>
      </c>
      <c r="AX12" s="5">
        <v>94</v>
      </c>
      <c r="AY12" s="5">
        <v>105</v>
      </c>
      <c r="AZ12" s="5">
        <v>91</v>
      </c>
      <c r="BA12" s="5">
        <v>106</v>
      </c>
      <c r="BB12" s="5">
        <v>99</v>
      </c>
      <c r="BC12" s="5">
        <v>93</v>
      </c>
      <c r="BD12" s="5">
        <v>89</v>
      </c>
      <c r="BE12" s="5">
        <v>93</v>
      </c>
      <c r="BF12" s="5">
        <v>100</v>
      </c>
      <c r="BG12" s="5">
        <v>95</v>
      </c>
      <c r="BH12" s="5">
        <v>66</v>
      </c>
      <c r="BI12" s="5">
        <v>42</v>
      </c>
      <c r="BJ12" s="5">
        <v>37</v>
      </c>
      <c r="BK12" s="5">
        <v>37</v>
      </c>
      <c r="BL12" s="5">
        <v>35</v>
      </c>
      <c r="BM12" s="5">
        <v>36</v>
      </c>
      <c r="BN12" s="5">
        <v>39</v>
      </c>
      <c r="BO12" s="5">
        <v>36</v>
      </c>
      <c r="BP12" s="5">
        <v>27</v>
      </c>
      <c r="BQ12" s="5">
        <v>39</v>
      </c>
      <c r="BT12" s="1" t="str">
        <f>C12</f>
        <v>HE-1 Bend 2</v>
      </c>
      <c r="BU12" s="5">
        <f t="shared" si="2"/>
        <v>79.909090909090907</v>
      </c>
    </row>
    <row r="13" spans="1:73" x14ac:dyDescent="0.3">
      <c r="A13" s="6" t="s">
        <v>7</v>
      </c>
      <c r="B13" s="6" t="s">
        <v>8</v>
      </c>
      <c r="C13" s="6" t="s">
        <v>7</v>
      </c>
      <c r="D13" s="5">
        <v>55</v>
      </c>
      <c r="E13" s="5">
        <v>82</v>
      </c>
      <c r="F13" s="5">
        <v>115</v>
      </c>
      <c r="G13" s="5">
        <v>138</v>
      </c>
      <c r="H13" s="5">
        <v>151</v>
      </c>
      <c r="I13" s="5">
        <v>168</v>
      </c>
      <c r="J13" s="5">
        <v>173</v>
      </c>
      <c r="K13" s="5">
        <v>176</v>
      </c>
      <c r="L13" s="5">
        <v>177</v>
      </c>
      <c r="M13" s="5">
        <v>212</v>
      </c>
      <c r="N13" s="5">
        <v>224</v>
      </c>
      <c r="O13" s="5">
        <v>177</v>
      </c>
      <c r="P13" s="5">
        <v>143</v>
      </c>
      <c r="Q13" s="5">
        <v>191</v>
      </c>
      <c r="R13" s="5">
        <v>142</v>
      </c>
      <c r="S13" s="5">
        <v>167</v>
      </c>
      <c r="T13" s="5">
        <v>177</v>
      </c>
      <c r="U13" s="5">
        <v>190</v>
      </c>
      <c r="V13" s="5">
        <v>195</v>
      </c>
      <c r="W13" s="5">
        <v>106</v>
      </c>
      <c r="X13" s="5">
        <v>215</v>
      </c>
      <c r="Y13" s="5">
        <v>173</v>
      </c>
      <c r="Z13" s="5">
        <v>189</v>
      </c>
      <c r="AA13" s="5">
        <v>168</v>
      </c>
      <c r="AB13" s="5">
        <v>202</v>
      </c>
      <c r="AC13" s="5">
        <v>174</v>
      </c>
      <c r="AD13" s="5">
        <v>227</v>
      </c>
      <c r="AE13" s="5">
        <v>189</v>
      </c>
      <c r="AF13" s="5">
        <v>178</v>
      </c>
      <c r="AG13" s="5">
        <v>214</v>
      </c>
      <c r="AH13" s="5">
        <v>212</v>
      </c>
      <c r="AI13" s="5">
        <v>194</v>
      </c>
      <c r="AJ13" s="5">
        <v>204</v>
      </c>
      <c r="AK13" s="5">
        <v>197</v>
      </c>
      <c r="AL13" s="5">
        <v>180</v>
      </c>
      <c r="AM13" s="5">
        <v>180</v>
      </c>
      <c r="AN13" s="5">
        <v>191</v>
      </c>
      <c r="AO13" s="5">
        <v>186</v>
      </c>
      <c r="AP13" s="5">
        <v>184</v>
      </c>
      <c r="AQ13" s="5">
        <v>204</v>
      </c>
      <c r="AR13" s="5">
        <v>196</v>
      </c>
      <c r="AS13" s="5">
        <v>214</v>
      </c>
      <c r="AT13" s="5">
        <v>213</v>
      </c>
      <c r="AU13" s="5">
        <v>200</v>
      </c>
      <c r="AV13" s="5">
        <v>213</v>
      </c>
      <c r="AW13" s="5">
        <v>214</v>
      </c>
      <c r="AX13" s="5">
        <v>207</v>
      </c>
      <c r="AY13" s="5">
        <v>224</v>
      </c>
      <c r="AZ13" s="5">
        <v>196</v>
      </c>
      <c r="BA13" s="5">
        <v>223</v>
      </c>
      <c r="BB13" s="5">
        <v>214</v>
      </c>
      <c r="BC13" s="5">
        <v>203</v>
      </c>
      <c r="BD13" s="5">
        <v>182</v>
      </c>
      <c r="BE13" s="5">
        <v>203</v>
      </c>
      <c r="BF13" s="5">
        <v>213</v>
      </c>
      <c r="BG13" s="5">
        <v>217</v>
      </c>
      <c r="BH13" s="5">
        <v>194</v>
      </c>
      <c r="BI13" s="5">
        <v>143</v>
      </c>
      <c r="BJ13" s="5">
        <v>133</v>
      </c>
      <c r="BK13" s="5">
        <v>113</v>
      </c>
      <c r="BL13" s="5">
        <v>122</v>
      </c>
      <c r="BM13" s="5">
        <v>115</v>
      </c>
      <c r="BN13" s="5">
        <v>120</v>
      </c>
      <c r="BO13" s="5">
        <v>118</v>
      </c>
      <c r="BP13" s="5">
        <v>82</v>
      </c>
      <c r="BQ13" s="5">
        <v>97</v>
      </c>
      <c r="BT13" s="1" t="str">
        <f>C13</f>
        <v>HE-1 Bend 4</v>
      </c>
      <c r="BU13" s="5">
        <f t="shared" si="2"/>
        <v>192.81818181818181</v>
      </c>
    </row>
    <row r="14" spans="1:73" x14ac:dyDescent="0.3">
      <c r="A14" s="6" t="s">
        <v>9</v>
      </c>
      <c r="B14" s="6" t="s">
        <v>10</v>
      </c>
      <c r="C14" s="6" t="s">
        <v>9</v>
      </c>
      <c r="D14" s="5">
        <v>35</v>
      </c>
      <c r="E14" s="5">
        <v>48</v>
      </c>
      <c r="F14" s="5">
        <v>66</v>
      </c>
      <c r="G14" s="5">
        <v>77</v>
      </c>
      <c r="H14" s="5">
        <v>84</v>
      </c>
      <c r="I14" s="5">
        <v>94</v>
      </c>
      <c r="J14" s="5">
        <v>93</v>
      </c>
      <c r="K14" s="5">
        <v>92</v>
      </c>
      <c r="L14" s="5">
        <v>91</v>
      </c>
      <c r="M14" s="5">
        <v>112</v>
      </c>
      <c r="N14" s="5">
        <v>124</v>
      </c>
      <c r="O14" s="5">
        <v>79</v>
      </c>
      <c r="P14" s="5">
        <v>74</v>
      </c>
      <c r="Q14" s="5">
        <v>86</v>
      </c>
      <c r="R14" s="5">
        <v>64</v>
      </c>
      <c r="S14" s="5">
        <v>77</v>
      </c>
      <c r="T14" s="5">
        <v>81</v>
      </c>
      <c r="U14" s="5">
        <v>87</v>
      </c>
      <c r="V14" s="5">
        <v>85</v>
      </c>
      <c r="W14" s="5">
        <v>58</v>
      </c>
      <c r="X14" s="5">
        <v>97</v>
      </c>
      <c r="Y14" s="5">
        <v>76</v>
      </c>
      <c r="Z14" s="5">
        <v>86</v>
      </c>
      <c r="AA14" s="5">
        <v>76</v>
      </c>
      <c r="AB14" s="5">
        <v>92</v>
      </c>
      <c r="AC14" s="5">
        <v>80</v>
      </c>
      <c r="AD14" s="5">
        <v>114</v>
      </c>
      <c r="AE14" s="5">
        <v>85</v>
      </c>
      <c r="AF14" s="5">
        <v>81</v>
      </c>
      <c r="AG14" s="5">
        <v>98</v>
      </c>
      <c r="AH14" s="5">
        <v>95</v>
      </c>
      <c r="AI14" s="5">
        <v>86</v>
      </c>
      <c r="AJ14" s="5">
        <v>91</v>
      </c>
      <c r="AK14" s="5">
        <v>88</v>
      </c>
      <c r="AL14" s="5">
        <v>79</v>
      </c>
      <c r="AM14" s="5">
        <v>80</v>
      </c>
      <c r="AN14" s="5">
        <v>89</v>
      </c>
      <c r="AO14" s="5">
        <v>97</v>
      </c>
      <c r="AP14" s="5">
        <v>102</v>
      </c>
      <c r="AQ14" s="5">
        <v>105</v>
      </c>
      <c r="AR14" s="5">
        <v>102</v>
      </c>
      <c r="AS14" s="5">
        <v>110</v>
      </c>
      <c r="AT14" s="5">
        <v>109</v>
      </c>
      <c r="AU14" s="5">
        <v>103</v>
      </c>
      <c r="AV14" s="5">
        <v>109</v>
      </c>
      <c r="AW14" s="5">
        <v>109</v>
      </c>
      <c r="AX14" s="5">
        <v>105</v>
      </c>
      <c r="AY14" s="5">
        <v>119</v>
      </c>
      <c r="AZ14" s="5">
        <v>102</v>
      </c>
      <c r="BA14" s="5">
        <v>120</v>
      </c>
      <c r="BB14" s="5">
        <v>112</v>
      </c>
      <c r="BC14" s="5">
        <v>105</v>
      </c>
      <c r="BD14" s="5">
        <v>97</v>
      </c>
      <c r="BE14" s="5">
        <v>107</v>
      </c>
      <c r="BF14" s="5">
        <v>114</v>
      </c>
      <c r="BG14" s="5">
        <v>112</v>
      </c>
      <c r="BH14" s="5">
        <v>80</v>
      </c>
      <c r="BI14" s="5">
        <v>53</v>
      </c>
      <c r="BJ14" s="5">
        <v>48</v>
      </c>
      <c r="BK14" s="5">
        <v>45</v>
      </c>
      <c r="BL14" s="5">
        <v>44</v>
      </c>
      <c r="BM14" s="5">
        <v>45</v>
      </c>
      <c r="BN14" s="5">
        <v>48</v>
      </c>
      <c r="BO14" s="5">
        <v>44</v>
      </c>
      <c r="BP14" s="5">
        <v>33</v>
      </c>
      <c r="BQ14" s="5">
        <v>47</v>
      </c>
      <c r="BT14" s="1" t="str">
        <f>C14</f>
        <v>HE-1 Shell 3</v>
      </c>
      <c r="BU14" s="5">
        <f t="shared" si="2"/>
        <v>93.772727272727266</v>
      </c>
    </row>
    <row r="15" spans="1:73" x14ac:dyDescent="0.3">
      <c r="A15" s="6" t="s">
        <v>11</v>
      </c>
      <c r="B15" s="6" t="s">
        <v>12</v>
      </c>
      <c r="C15" s="6" t="s">
        <v>11</v>
      </c>
      <c r="D15" s="5">
        <v>67</v>
      </c>
      <c r="E15" s="5">
        <v>98</v>
      </c>
      <c r="F15" s="5">
        <v>137</v>
      </c>
      <c r="G15" s="5">
        <v>163</v>
      </c>
      <c r="H15" s="5">
        <v>176</v>
      </c>
      <c r="I15" s="5">
        <v>196</v>
      </c>
      <c r="J15" s="5">
        <v>202</v>
      </c>
      <c r="K15" s="5">
        <v>206</v>
      </c>
      <c r="L15" s="5">
        <v>210</v>
      </c>
      <c r="M15" s="5">
        <v>246</v>
      </c>
      <c r="N15" s="5">
        <v>253</v>
      </c>
      <c r="O15" s="5">
        <v>216</v>
      </c>
      <c r="P15" s="5">
        <v>178</v>
      </c>
      <c r="Q15" s="5">
        <v>237</v>
      </c>
      <c r="R15" s="5">
        <v>182</v>
      </c>
      <c r="S15" s="5">
        <v>212</v>
      </c>
      <c r="T15" s="5">
        <v>215</v>
      </c>
      <c r="U15" s="5">
        <v>228</v>
      </c>
      <c r="V15" s="5">
        <v>235</v>
      </c>
      <c r="W15" s="5">
        <v>131</v>
      </c>
      <c r="X15" s="5">
        <v>253</v>
      </c>
      <c r="Y15" s="5">
        <v>213</v>
      </c>
      <c r="Z15" s="5">
        <v>230</v>
      </c>
      <c r="AA15" s="5">
        <v>208</v>
      </c>
      <c r="AB15" s="5">
        <v>239</v>
      </c>
      <c r="AC15" s="5">
        <v>215</v>
      </c>
      <c r="AD15" s="5">
        <v>259</v>
      </c>
      <c r="AE15" s="5">
        <v>234</v>
      </c>
      <c r="AF15" s="5">
        <v>219</v>
      </c>
      <c r="AG15" s="5">
        <v>250</v>
      </c>
      <c r="AH15" s="5">
        <v>250</v>
      </c>
      <c r="AI15" s="5">
        <v>234</v>
      </c>
      <c r="AJ15" s="5">
        <v>242</v>
      </c>
      <c r="AK15" s="5">
        <v>236</v>
      </c>
      <c r="AL15" s="5">
        <v>222</v>
      </c>
      <c r="AM15" s="5">
        <v>221</v>
      </c>
      <c r="AN15" s="5">
        <v>229</v>
      </c>
      <c r="AO15" s="5">
        <v>221</v>
      </c>
      <c r="AP15" s="5">
        <v>229</v>
      </c>
      <c r="AQ15" s="5">
        <v>240</v>
      </c>
      <c r="AR15" s="5">
        <v>232</v>
      </c>
      <c r="AS15" s="5">
        <v>249</v>
      </c>
      <c r="AT15" s="5">
        <v>248</v>
      </c>
      <c r="AU15" s="5">
        <v>236</v>
      </c>
      <c r="AV15" s="5">
        <v>248</v>
      </c>
      <c r="AW15" s="5">
        <v>250</v>
      </c>
      <c r="AX15" s="5">
        <v>242</v>
      </c>
      <c r="AY15" s="5">
        <v>259</v>
      </c>
      <c r="AZ15" s="5">
        <v>234</v>
      </c>
      <c r="BA15" s="5">
        <v>257</v>
      </c>
      <c r="BB15" s="5">
        <v>249</v>
      </c>
      <c r="BC15" s="5">
        <v>241</v>
      </c>
      <c r="BD15" s="5">
        <v>216</v>
      </c>
      <c r="BE15" s="5">
        <v>238</v>
      </c>
      <c r="BF15" s="5">
        <v>245</v>
      </c>
      <c r="BG15" s="5">
        <v>249</v>
      </c>
      <c r="BH15" s="5">
        <v>236</v>
      </c>
      <c r="BI15" s="5">
        <v>184</v>
      </c>
      <c r="BJ15" s="5">
        <v>175</v>
      </c>
      <c r="BK15" s="5">
        <v>147</v>
      </c>
      <c r="BL15" s="5">
        <v>164</v>
      </c>
      <c r="BM15" s="5">
        <v>153</v>
      </c>
      <c r="BN15" s="5">
        <v>158</v>
      </c>
      <c r="BO15" s="5">
        <v>157</v>
      </c>
      <c r="BP15" s="5">
        <v>109</v>
      </c>
      <c r="BQ15" s="5">
        <v>123</v>
      </c>
      <c r="BT15" s="1" t="str">
        <f>C15</f>
        <v>HE-1 Shell 1</v>
      </c>
      <c r="BU15" s="5">
        <f t="shared" si="2"/>
        <v>230.40909090909091</v>
      </c>
    </row>
    <row r="16" spans="1:73" x14ac:dyDescent="0.3">
      <c r="A16" s="6" t="s">
        <v>13</v>
      </c>
      <c r="B16" s="6" t="s">
        <v>14</v>
      </c>
      <c r="C16" s="6" t="s">
        <v>13</v>
      </c>
      <c r="D16" s="5">
        <v>25</v>
      </c>
      <c r="E16" s="5">
        <v>30</v>
      </c>
      <c r="F16" s="5">
        <v>37</v>
      </c>
      <c r="G16" s="5">
        <v>41</v>
      </c>
      <c r="H16" s="5">
        <v>44</v>
      </c>
      <c r="I16" s="5">
        <v>49</v>
      </c>
      <c r="J16" s="5">
        <v>48</v>
      </c>
      <c r="K16" s="5">
        <v>47</v>
      </c>
      <c r="L16" s="5">
        <v>46</v>
      </c>
      <c r="M16" s="5">
        <v>64</v>
      </c>
      <c r="N16" s="5">
        <v>67</v>
      </c>
      <c r="O16" s="5">
        <v>46</v>
      </c>
      <c r="P16" s="5">
        <v>44</v>
      </c>
      <c r="Q16" s="5">
        <v>48</v>
      </c>
      <c r="R16" s="5">
        <v>40</v>
      </c>
      <c r="S16" s="5">
        <v>45</v>
      </c>
      <c r="T16" s="5">
        <v>46</v>
      </c>
      <c r="U16" s="5">
        <v>18</v>
      </c>
      <c r="V16" s="5">
        <v>47</v>
      </c>
      <c r="W16" s="5">
        <v>35</v>
      </c>
      <c r="X16" s="5">
        <v>51</v>
      </c>
      <c r="Y16" s="5">
        <v>44</v>
      </c>
      <c r="Z16" s="5">
        <v>47</v>
      </c>
      <c r="AA16" s="5">
        <v>44</v>
      </c>
      <c r="AB16" s="5">
        <v>49</v>
      </c>
      <c r="AC16" s="5">
        <v>44</v>
      </c>
      <c r="AD16" s="5">
        <v>58</v>
      </c>
      <c r="AE16" s="5">
        <v>46</v>
      </c>
      <c r="AF16" s="5">
        <v>44</v>
      </c>
      <c r="AG16" s="5">
        <v>51</v>
      </c>
      <c r="AH16" s="5">
        <v>50</v>
      </c>
      <c r="AI16" s="5">
        <v>46</v>
      </c>
      <c r="AJ16" s="5">
        <v>49</v>
      </c>
      <c r="AK16" s="5">
        <v>47</v>
      </c>
      <c r="AL16" s="5">
        <v>43</v>
      </c>
      <c r="AM16" s="5">
        <v>43</v>
      </c>
      <c r="AN16" s="5">
        <v>60</v>
      </c>
      <c r="AO16" s="5">
        <v>73</v>
      </c>
      <c r="AP16" s="5">
        <v>74</v>
      </c>
      <c r="AQ16" s="5">
        <v>76</v>
      </c>
      <c r="AR16" s="5">
        <v>75</v>
      </c>
      <c r="AS16" s="5">
        <v>78</v>
      </c>
      <c r="AT16" s="5">
        <v>77</v>
      </c>
      <c r="AU16" s="5">
        <v>74</v>
      </c>
      <c r="AV16" s="5">
        <v>77</v>
      </c>
      <c r="AW16" s="5">
        <v>76</v>
      </c>
      <c r="AX16" s="5">
        <v>75</v>
      </c>
      <c r="AY16" s="5">
        <v>80</v>
      </c>
      <c r="AZ16" s="5">
        <v>74</v>
      </c>
      <c r="BA16" s="5">
        <v>79</v>
      </c>
      <c r="BB16" s="5">
        <v>76</v>
      </c>
      <c r="BC16" s="5">
        <v>75</v>
      </c>
      <c r="BD16" s="5">
        <v>72</v>
      </c>
      <c r="BE16" s="5">
        <v>66</v>
      </c>
      <c r="BF16" s="5">
        <v>68</v>
      </c>
      <c r="BG16" s="5">
        <v>52</v>
      </c>
      <c r="BH16" s="5">
        <v>38</v>
      </c>
      <c r="BI16" s="5">
        <v>27</v>
      </c>
      <c r="BJ16" s="5">
        <v>24</v>
      </c>
      <c r="BK16" s="5">
        <v>25</v>
      </c>
      <c r="BL16" s="5">
        <v>24</v>
      </c>
      <c r="BM16" s="5">
        <v>25</v>
      </c>
      <c r="BN16" s="5">
        <v>26</v>
      </c>
      <c r="BO16" s="5">
        <v>25</v>
      </c>
      <c r="BP16" s="5">
        <v>20</v>
      </c>
      <c r="BQ16" s="5">
        <v>25</v>
      </c>
      <c r="BT16" s="1" t="str">
        <f>C16</f>
        <v>HE-1 Bend 1</v>
      </c>
      <c r="BU16" s="5">
        <f t="shared" si="2"/>
        <v>57.43181818181818</v>
      </c>
    </row>
    <row r="17" spans="1:73" x14ac:dyDescent="0.3">
      <c r="A17" s="6" t="s">
        <v>15</v>
      </c>
      <c r="B17" s="6" t="s">
        <v>16</v>
      </c>
      <c r="C17" s="6" t="s">
        <v>15</v>
      </c>
      <c r="D17" s="5">
        <v>40</v>
      </c>
      <c r="E17" s="5">
        <v>57</v>
      </c>
      <c r="F17" s="5">
        <v>83</v>
      </c>
      <c r="G17" s="5">
        <v>100</v>
      </c>
      <c r="H17" s="5">
        <v>109</v>
      </c>
      <c r="I17" s="5">
        <v>121</v>
      </c>
      <c r="J17" s="5">
        <v>124</v>
      </c>
      <c r="K17" s="5">
        <v>124</v>
      </c>
      <c r="L17" s="5">
        <v>121</v>
      </c>
      <c r="M17" s="5">
        <v>147</v>
      </c>
      <c r="N17" s="5">
        <v>162</v>
      </c>
      <c r="O17" s="5">
        <v>109</v>
      </c>
      <c r="P17" s="5">
        <v>89</v>
      </c>
      <c r="Q17" s="5">
        <v>115</v>
      </c>
      <c r="R17" s="5">
        <v>80</v>
      </c>
      <c r="S17" s="5">
        <v>99</v>
      </c>
      <c r="T17" s="5">
        <v>106</v>
      </c>
      <c r="U17" s="5">
        <v>113</v>
      </c>
      <c r="V17" s="5">
        <v>117</v>
      </c>
      <c r="W17" s="5">
        <v>69</v>
      </c>
      <c r="X17" s="5">
        <v>130</v>
      </c>
      <c r="Y17" s="5">
        <v>97</v>
      </c>
      <c r="Z17" s="5">
        <v>113</v>
      </c>
      <c r="AA17" s="5">
        <v>97</v>
      </c>
      <c r="AB17" s="5">
        <v>121</v>
      </c>
      <c r="AC17" s="5">
        <v>102</v>
      </c>
      <c r="AD17" s="5">
        <v>147</v>
      </c>
      <c r="AE17" s="5">
        <v>111</v>
      </c>
      <c r="AF17" s="5">
        <v>105</v>
      </c>
      <c r="AG17" s="5">
        <v>133</v>
      </c>
      <c r="AH17" s="5">
        <v>129</v>
      </c>
      <c r="AI17" s="5">
        <v>115</v>
      </c>
      <c r="AJ17" s="5">
        <v>122</v>
      </c>
      <c r="AK17" s="5">
        <v>118</v>
      </c>
      <c r="AL17" s="5">
        <v>103</v>
      </c>
      <c r="AM17" s="5">
        <v>103</v>
      </c>
      <c r="AN17" s="5">
        <v>116</v>
      </c>
      <c r="AO17" s="5">
        <v>120</v>
      </c>
      <c r="AP17" s="5">
        <v>126</v>
      </c>
      <c r="AQ17" s="5">
        <v>132</v>
      </c>
      <c r="AR17" s="5">
        <v>127</v>
      </c>
      <c r="AS17" s="5">
        <v>140</v>
      </c>
      <c r="AT17" s="5">
        <v>138</v>
      </c>
      <c r="AU17" s="5">
        <v>129</v>
      </c>
      <c r="AV17" s="5">
        <v>139</v>
      </c>
      <c r="AW17" s="5">
        <v>140</v>
      </c>
      <c r="AX17" s="5">
        <v>134</v>
      </c>
      <c r="AY17" s="5">
        <v>151</v>
      </c>
      <c r="AZ17" s="5">
        <v>125</v>
      </c>
      <c r="BA17" s="5">
        <v>153</v>
      </c>
      <c r="BB17" s="5">
        <v>142</v>
      </c>
      <c r="BC17" s="5">
        <v>133</v>
      </c>
      <c r="BD17" s="5">
        <v>120</v>
      </c>
      <c r="BE17" s="5">
        <v>138</v>
      </c>
      <c r="BF17" s="5">
        <v>148</v>
      </c>
      <c r="BG17" s="5">
        <v>148</v>
      </c>
      <c r="BH17" s="5">
        <v>116</v>
      </c>
      <c r="BI17" s="5">
        <v>74</v>
      </c>
      <c r="BJ17" s="5">
        <v>66</v>
      </c>
      <c r="BK17" s="5">
        <v>61</v>
      </c>
      <c r="BL17" s="5">
        <v>60</v>
      </c>
      <c r="BM17" s="5">
        <v>59</v>
      </c>
      <c r="BN17" s="5">
        <v>63</v>
      </c>
      <c r="BO17" s="5">
        <v>59</v>
      </c>
      <c r="BP17" s="5">
        <v>41</v>
      </c>
      <c r="BQ17" s="5">
        <v>60</v>
      </c>
      <c r="BT17" s="1" t="str">
        <f>C17</f>
        <v>HE-1 Bend 3</v>
      </c>
      <c r="BU17" s="5">
        <f t="shared" si="2"/>
        <v>120.84090909090909</v>
      </c>
    </row>
    <row r="18" spans="1:73" x14ac:dyDescent="0.3">
      <c r="A18" s="6" t="s">
        <v>17</v>
      </c>
      <c r="B18" s="6" t="s">
        <v>18</v>
      </c>
      <c r="C18" s="6" t="s">
        <v>17</v>
      </c>
      <c r="D18" s="5">
        <v>29</v>
      </c>
      <c r="E18" s="5">
        <v>36</v>
      </c>
      <c r="F18" s="5">
        <v>46</v>
      </c>
      <c r="G18" s="5">
        <v>52</v>
      </c>
      <c r="H18" s="5">
        <v>57</v>
      </c>
      <c r="I18" s="5">
        <v>62</v>
      </c>
      <c r="J18" s="5">
        <v>61</v>
      </c>
      <c r="K18" s="5">
        <v>60</v>
      </c>
      <c r="L18" s="5">
        <v>59</v>
      </c>
      <c r="M18" s="5">
        <v>75</v>
      </c>
      <c r="N18" s="5">
        <v>83</v>
      </c>
      <c r="O18" s="5">
        <v>56</v>
      </c>
      <c r="P18" s="5">
        <v>53</v>
      </c>
      <c r="Q18" s="5">
        <v>59</v>
      </c>
      <c r="R18" s="5">
        <v>47</v>
      </c>
      <c r="S18" s="5">
        <v>55</v>
      </c>
      <c r="T18" s="5">
        <v>55</v>
      </c>
      <c r="U18" s="5">
        <v>59</v>
      </c>
      <c r="V18" s="5">
        <v>59</v>
      </c>
      <c r="W18" s="5">
        <v>41</v>
      </c>
      <c r="X18" s="5">
        <v>62</v>
      </c>
      <c r="Y18" s="5">
        <v>53</v>
      </c>
      <c r="Z18" s="5">
        <v>57</v>
      </c>
      <c r="AA18" s="5">
        <v>52</v>
      </c>
      <c r="AB18" s="5">
        <v>61</v>
      </c>
      <c r="AC18" s="5">
        <v>54</v>
      </c>
      <c r="AD18" s="5">
        <v>76</v>
      </c>
      <c r="AE18" s="5">
        <v>57</v>
      </c>
      <c r="AF18" s="5">
        <v>55</v>
      </c>
      <c r="AG18" s="5">
        <v>64</v>
      </c>
      <c r="AH18" s="5">
        <v>63</v>
      </c>
      <c r="AI18" s="5">
        <v>57</v>
      </c>
      <c r="AJ18" s="5">
        <v>60</v>
      </c>
      <c r="AK18" s="5">
        <v>59</v>
      </c>
      <c r="AL18" s="5">
        <v>54</v>
      </c>
      <c r="AM18" s="5">
        <v>54</v>
      </c>
      <c r="AN18" s="5">
        <v>67</v>
      </c>
      <c r="AO18" s="5">
        <v>78</v>
      </c>
      <c r="AP18" s="5">
        <v>82</v>
      </c>
      <c r="AQ18" s="5">
        <v>84</v>
      </c>
      <c r="AR18" s="5">
        <v>82</v>
      </c>
      <c r="AS18" s="5">
        <v>85</v>
      </c>
      <c r="AT18" s="5">
        <v>85</v>
      </c>
      <c r="AU18" s="5">
        <v>82</v>
      </c>
      <c r="AV18" s="5">
        <v>85</v>
      </c>
      <c r="AW18" s="5">
        <v>84</v>
      </c>
      <c r="AX18" s="5">
        <v>43</v>
      </c>
      <c r="AY18" s="5">
        <v>88</v>
      </c>
      <c r="AZ18" s="5">
        <v>81</v>
      </c>
      <c r="BA18" s="5">
        <v>88</v>
      </c>
      <c r="BB18" s="5">
        <v>84</v>
      </c>
      <c r="BC18" s="5">
        <v>81</v>
      </c>
      <c r="BD18" s="5">
        <v>79</v>
      </c>
      <c r="BE18" s="5">
        <v>78</v>
      </c>
      <c r="BF18" s="5">
        <v>82</v>
      </c>
      <c r="BG18" s="5">
        <v>71</v>
      </c>
      <c r="BH18" s="5">
        <v>50</v>
      </c>
      <c r="BI18" s="5">
        <v>35</v>
      </c>
      <c r="BJ18" s="5">
        <v>31</v>
      </c>
      <c r="BK18" s="5">
        <v>30</v>
      </c>
      <c r="BL18" s="5">
        <v>30</v>
      </c>
      <c r="BM18" s="5">
        <v>31</v>
      </c>
      <c r="BN18" s="5">
        <v>32</v>
      </c>
      <c r="BO18" s="5">
        <v>30</v>
      </c>
      <c r="BP18" s="5">
        <v>23</v>
      </c>
      <c r="BQ18" s="5">
        <v>33</v>
      </c>
      <c r="BT18" s="1" t="str">
        <f>C18</f>
        <v>HE-1 Shell 4</v>
      </c>
      <c r="BU18" s="5">
        <f t="shared" si="2"/>
        <v>66.772727272727266</v>
      </c>
    </row>
    <row r="19" spans="1:73" x14ac:dyDescent="0.3">
      <c r="A19" s="6" t="s">
        <v>19</v>
      </c>
      <c r="B19" s="6" t="s">
        <v>20</v>
      </c>
      <c r="C19" s="6" t="s">
        <v>19</v>
      </c>
      <c r="D19" s="5">
        <v>47</v>
      </c>
      <c r="E19" s="5">
        <v>67</v>
      </c>
      <c r="F19" s="5">
        <v>47</v>
      </c>
      <c r="G19" s="5">
        <v>116</v>
      </c>
      <c r="H19" s="5">
        <v>125</v>
      </c>
      <c r="I19" s="5">
        <v>138</v>
      </c>
      <c r="J19" s="5">
        <v>142</v>
      </c>
      <c r="K19" s="5">
        <v>142</v>
      </c>
      <c r="L19" s="5">
        <v>140</v>
      </c>
      <c r="M19" s="5">
        <v>170</v>
      </c>
      <c r="N19" s="5">
        <v>185</v>
      </c>
      <c r="O19" s="5">
        <v>131</v>
      </c>
      <c r="P19" s="5">
        <v>110</v>
      </c>
      <c r="Q19" s="5">
        <v>138</v>
      </c>
      <c r="R19" s="5">
        <v>102</v>
      </c>
      <c r="S19" s="5">
        <v>127</v>
      </c>
      <c r="T19" s="5">
        <v>128</v>
      </c>
      <c r="U19" s="5">
        <v>142</v>
      </c>
      <c r="V19" s="5">
        <v>139</v>
      </c>
      <c r="W19" s="5">
        <v>83</v>
      </c>
      <c r="X19" s="5">
        <v>160</v>
      </c>
      <c r="Y19" s="5">
        <v>124</v>
      </c>
      <c r="Z19" s="5">
        <v>140</v>
      </c>
      <c r="AA19" s="5">
        <v>123</v>
      </c>
      <c r="AB19" s="5">
        <v>150</v>
      </c>
      <c r="AC19" s="5">
        <v>130</v>
      </c>
      <c r="AD19" s="5">
        <v>176</v>
      </c>
      <c r="AE19" s="5">
        <v>142</v>
      </c>
      <c r="AF19" s="5">
        <v>135</v>
      </c>
      <c r="AG19" s="5">
        <v>162</v>
      </c>
      <c r="AH19" s="5">
        <v>160</v>
      </c>
      <c r="AI19" s="5">
        <v>143</v>
      </c>
      <c r="AJ19" s="5">
        <v>151</v>
      </c>
      <c r="AK19" s="5">
        <v>148</v>
      </c>
      <c r="AL19" s="5">
        <v>130</v>
      </c>
      <c r="AM19" s="5">
        <v>130</v>
      </c>
      <c r="AN19" s="5">
        <v>143</v>
      </c>
      <c r="AO19" s="5">
        <v>142</v>
      </c>
      <c r="AP19" s="5">
        <v>149</v>
      </c>
      <c r="AQ19" s="5">
        <v>156</v>
      </c>
      <c r="AR19" s="5">
        <v>150</v>
      </c>
      <c r="AS19" s="5">
        <v>164</v>
      </c>
      <c r="AT19" s="5">
        <v>163</v>
      </c>
      <c r="AU19" s="5">
        <v>152</v>
      </c>
      <c r="AV19" s="5">
        <v>163</v>
      </c>
      <c r="AW19" s="5">
        <v>164</v>
      </c>
      <c r="AX19" s="5">
        <v>159</v>
      </c>
      <c r="AY19" s="5">
        <v>177</v>
      </c>
      <c r="AZ19" s="5">
        <v>151</v>
      </c>
      <c r="BA19" s="5">
        <v>178</v>
      </c>
      <c r="BB19" s="5">
        <v>169</v>
      </c>
      <c r="BC19" s="5">
        <v>158</v>
      </c>
      <c r="BD19" s="5">
        <v>139</v>
      </c>
      <c r="BE19" s="5">
        <v>161</v>
      </c>
      <c r="BF19" s="5">
        <v>170</v>
      </c>
      <c r="BG19" s="5">
        <v>170</v>
      </c>
      <c r="BH19" s="5">
        <v>142</v>
      </c>
      <c r="BI19" s="5">
        <v>96</v>
      </c>
      <c r="BJ19" s="5">
        <v>88</v>
      </c>
      <c r="BK19" s="5">
        <v>77</v>
      </c>
      <c r="BL19" s="5">
        <v>79</v>
      </c>
      <c r="BM19" s="5">
        <v>76</v>
      </c>
      <c r="BN19" s="5">
        <v>81</v>
      </c>
      <c r="BO19" s="5">
        <v>77</v>
      </c>
      <c r="BP19" s="5">
        <v>54</v>
      </c>
      <c r="BQ19" s="5">
        <v>75</v>
      </c>
      <c r="BT19" s="1" t="str">
        <f>C19</f>
        <v>HE-1 Shell 2</v>
      </c>
      <c r="BU19" s="5">
        <f t="shared" si="2"/>
        <v>146.27272727272728</v>
      </c>
    </row>
    <row r="21" spans="1:73" ht="16.3" x14ac:dyDescent="0.35">
      <c r="A21" s="13" t="s">
        <v>32</v>
      </c>
      <c r="B21" s="6" t="s">
        <v>33</v>
      </c>
      <c r="C21" s="13" t="s">
        <v>34</v>
      </c>
      <c r="D21" s="6">
        <f>D15-D13</f>
        <v>12</v>
      </c>
      <c r="E21" s="6">
        <f>E15-E13</f>
        <v>16</v>
      </c>
      <c r="F21" s="6">
        <f t="shared" ref="F21:W21" si="3">F15-F13</f>
        <v>22</v>
      </c>
      <c r="G21" s="6">
        <f t="shared" si="3"/>
        <v>25</v>
      </c>
      <c r="H21" s="6">
        <f t="shared" si="3"/>
        <v>25</v>
      </c>
      <c r="I21" s="6">
        <f t="shared" si="3"/>
        <v>28</v>
      </c>
      <c r="J21" s="6">
        <f t="shared" si="3"/>
        <v>29</v>
      </c>
      <c r="K21" s="6">
        <f t="shared" si="3"/>
        <v>30</v>
      </c>
      <c r="L21" s="6">
        <f t="shared" si="3"/>
        <v>33</v>
      </c>
      <c r="M21" s="6">
        <f t="shared" si="3"/>
        <v>34</v>
      </c>
      <c r="N21" s="6">
        <f t="shared" si="3"/>
        <v>29</v>
      </c>
      <c r="O21" s="6">
        <f t="shared" si="3"/>
        <v>39</v>
      </c>
      <c r="P21" s="6">
        <f t="shared" si="3"/>
        <v>35</v>
      </c>
      <c r="Q21" s="6">
        <f t="shared" si="3"/>
        <v>46</v>
      </c>
      <c r="R21" s="6">
        <f t="shared" si="3"/>
        <v>40</v>
      </c>
      <c r="S21" s="6">
        <f t="shared" si="3"/>
        <v>45</v>
      </c>
      <c r="T21" s="6">
        <f t="shared" si="3"/>
        <v>38</v>
      </c>
      <c r="U21" s="6">
        <f t="shared" si="3"/>
        <v>38</v>
      </c>
      <c r="V21" s="6">
        <f t="shared" si="3"/>
        <v>40</v>
      </c>
      <c r="W21" s="6">
        <f t="shared" si="3"/>
        <v>25</v>
      </c>
      <c r="X21" s="6">
        <f>X15-X13</f>
        <v>38</v>
      </c>
      <c r="Y21" s="6">
        <f>Y15-Y13</f>
        <v>40</v>
      </c>
      <c r="Z21" s="6">
        <f t="shared" ref="Z21:BQ21" si="4">Z15-Z13</f>
        <v>41</v>
      </c>
      <c r="AA21" s="6">
        <f t="shared" si="4"/>
        <v>40</v>
      </c>
      <c r="AB21" s="6">
        <f t="shared" si="4"/>
        <v>37</v>
      </c>
      <c r="AC21" s="6">
        <f t="shared" si="4"/>
        <v>41</v>
      </c>
      <c r="AD21" s="6">
        <f t="shared" si="4"/>
        <v>32</v>
      </c>
      <c r="AE21" s="6">
        <f t="shared" si="4"/>
        <v>45</v>
      </c>
      <c r="AF21" s="6">
        <f t="shared" si="4"/>
        <v>41</v>
      </c>
      <c r="AG21" s="6">
        <f t="shared" si="4"/>
        <v>36</v>
      </c>
      <c r="AH21" s="6">
        <f t="shared" si="4"/>
        <v>38</v>
      </c>
      <c r="AI21" s="6">
        <f t="shared" si="4"/>
        <v>40</v>
      </c>
      <c r="AJ21" s="6">
        <f t="shared" si="4"/>
        <v>38</v>
      </c>
      <c r="AK21" s="6">
        <f t="shared" si="4"/>
        <v>39</v>
      </c>
      <c r="AL21" s="6">
        <f t="shared" si="4"/>
        <v>42</v>
      </c>
      <c r="AM21" s="6">
        <f t="shared" si="4"/>
        <v>41</v>
      </c>
      <c r="AN21" s="6">
        <f t="shared" si="4"/>
        <v>38</v>
      </c>
      <c r="AO21" s="6">
        <f t="shared" si="4"/>
        <v>35</v>
      </c>
      <c r="AP21" s="6">
        <f t="shared" si="4"/>
        <v>45</v>
      </c>
      <c r="AQ21" s="6">
        <f t="shared" si="4"/>
        <v>36</v>
      </c>
      <c r="AR21" s="6">
        <f t="shared" si="4"/>
        <v>36</v>
      </c>
      <c r="AS21" s="6">
        <f t="shared" si="4"/>
        <v>35</v>
      </c>
      <c r="AT21" s="6">
        <f t="shared" si="4"/>
        <v>35</v>
      </c>
      <c r="AU21" s="6">
        <f t="shared" si="4"/>
        <v>36</v>
      </c>
      <c r="AV21" s="6">
        <f t="shared" si="4"/>
        <v>35</v>
      </c>
      <c r="AW21" s="6">
        <f t="shared" si="4"/>
        <v>36</v>
      </c>
      <c r="AX21" s="6">
        <f t="shared" si="4"/>
        <v>35</v>
      </c>
      <c r="AY21" s="6">
        <f t="shared" si="4"/>
        <v>35</v>
      </c>
      <c r="AZ21" s="6">
        <f t="shared" si="4"/>
        <v>38</v>
      </c>
      <c r="BA21" s="6">
        <f t="shared" si="4"/>
        <v>34</v>
      </c>
      <c r="BB21" s="6">
        <f t="shared" si="4"/>
        <v>35</v>
      </c>
      <c r="BC21" s="6">
        <f t="shared" si="4"/>
        <v>38</v>
      </c>
      <c r="BD21" s="6">
        <f t="shared" si="4"/>
        <v>34</v>
      </c>
      <c r="BE21" s="6">
        <f t="shared" si="4"/>
        <v>35</v>
      </c>
      <c r="BF21" s="6">
        <f t="shared" si="4"/>
        <v>32</v>
      </c>
      <c r="BG21" s="6">
        <f t="shared" si="4"/>
        <v>32</v>
      </c>
      <c r="BH21" s="6">
        <f t="shared" si="4"/>
        <v>42</v>
      </c>
      <c r="BI21" s="6">
        <f t="shared" si="4"/>
        <v>41</v>
      </c>
      <c r="BJ21" s="6">
        <f t="shared" si="4"/>
        <v>42</v>
      </c>
      <c r="BK21" s="6">
        <f t="shared" si="4"/>
        <v>34</v>
      </c>
      <c r="BL21" s="6">
        <f t="shared" si="4"/>
        <v>42</v>
      </c>
      <c r="BM21" s="6">
        <f t="shared" si="4"/>
        <v>38</v>
      </c>
      <c r="BN21" s="6">
        <f t="shared" si="4"/>
        <v>38</v>
      </c>
      <c r="BO21" s="6">
        <f t="shared" si="4"/>
        <v>39</v>
      </c>
      <c r="BP21" s="6">
        <f t="shared" si="4"/>
        <v>27</v>
      </c>
      <c r="BQ21" s="6">
        <f t="shared" si="4"/>
        <v>26</v>
      </c>
      <c r="BU21" s="5">
        <f t="shared" ref="BU21" si="5">BU15-BU13</f>
        <v>37.590909090909093</v>
      </c>
    </row>
    <row r="22" spans="1:73" ht="16.3" x14ac:dyDescent="0.35">
      <c r="C22" s="13" t="s">
        <v>35</v>
      </c>
      <c r="D22" s="5">
        <f>D10-D9</f>
        <v>14</v>
      </c>
      <c r="E22" s="5">
        <f>E10-E9</f>
        <v>22</v>
      </c>
      <c r="F22" s="5">
        <f t="shared" ref="F22:W22" si="6">F10-F9</f>
        <v>25</v>
      </c>
      <c r="G22" s="5">
        <f t="shared" si="6"/>
        <v>30</v>
      </c>
      <c r="H22" s="5">
        <f t="shared" si="6"/>
        <v>31</v>
      </c>
      <c r="I22" s="5">
        <f t="shared" si="6"/>
        <v>34</v>
      </c>
      <c r="J22" s="5">
        <f t="shared" si="6"/>
        <v>18</v>
      </c>
      <c r="K22" s="5">
        <f t="shared" si="6"/>
        <v>38</v>
      </c>
      <c r="L22" s="5">
        <f t="shared" si="6"/>
        <v>39</v>
      </c>
      <c r="M22" s="5">
        <f t="shared" si="6"/>
        <v>35</v>
      </c>
      <c r="N22" s="5">
        <f t="shared" si="6"/>
        <v>28</v>
      </c>
      <c r="O22" s="5">
        <f t="shared" si="6"/>
        <v>43</v>
      </c>
      <c r="P22" s="5">
        <f t="shared" si="6"/>
        <v>51</v>
      </c>
      <c r="Q22" s="5">
        <f t="shared" si="6"/>
        <v>38</v>
      </c>
      <c r="R22" s="5">
        <f t="shared" si="6"/>
        <v>50</v>
      </c>
      <c r="S22" s="5">
        <f t="shared" si="6"/>
        <v>52</v>
      </c>
      <c r="T22" s="5">
        <f t="shared" si="6"/>
        <v>48</v>
      </c>
      <c r="U22" s="5">
        <f t="shared" si="6"/>
        <v>46</v>
      </c>
      <c r="V22" s="5">
        <f t="shared" si="6"/>
        <v>50</v>
      </c>
      <c r="W22" s="5">
        <f t="shared" si="6"/>
        <v>80</v>
      </c>
      <c r="X22" s="5">
        <f>X10-X9</f>
        <v>49</v>
      </c>
      <c r="Y22" s="5">
        <f>Y10-Y9</f>
        <v>51</v>
      </c>
      <c r="Z22" s="5">
        <f t="shared" ref="Z22:BQ22" si="7">Z10-Z9</f>
        <v>46</v>
      </c>
      <c r="AA22" s="5">
        <f t="shared" si="7"/>
        <v>51</v>
      </c>
      <c r="AB22" s="5">
        <f t="shared" si="7"/>
        <v>45</v>
      </c>
      <c r="AC22" s="5">
        <f t="shared" si="7"/>
        <v>53</v>
      </c>
      <c r="AD22" s="5">
        <f t="shared" si="7"/>
        <v>42</v>
      </c>
      <c r="AE22" s="5">
        <f t="shared" si="7"/>
        <v>52</v>
      </c>
      <c r="AF22" s="5">
        <f t="shared" si="7"/>
        <v>52</v>
      </c>
      <c r="AG22" s="5">
        <f t="shared" si="7"/>
        <v>44</v>
      </c>
      <c r="AH22" s="5">
        <f t="shared" si="7"/>
        <v>46</v>
      </c>
      <c r="AI22" s="5">
        <f t="shared" si="7"/>
        <v>48</v>
      </c>
      <c r="AJ22" s="5">
        <f t="shared" si="7"/>
        <v>57</v>
      </c>
      <c r="AK22" s="5">
        <f t="shared" si="7"/>
        <v>46</v>
      </c>
      <c r="AL22" s="5">
        <f t="shared" si="7"/>
        <v>57</v>
      </c>
      <c r="AM22" s="5">
        <f t="shared" si="7"/>
        <v>55</v>
      </c>
      <c r="AN22" s="5">
        <f t="shared" si="7"/>
        <v>55</v>
      </c>
      <c r="AO22" s="5">
        <f t="shared" si="7"/>
        <v>52</v>
      </c>
      <c r="AP22" s="5">
        <f t="shared" si="7"/>
        <v>51</v>
      </c>
      <c r="AQ22" s="5">
        <f t="shared" si="7"/>
        <v>50</v>
      </c>
      <c r="AR22" s="5">
        <f t="shared" si="7"/>
        <v>53</v>
      </c>
      <c r="AS22" s="5">
        <f t="shared" si="7"/>
        <v>55</v>
      </c>
      <c r="AT22" s="5">
        <f t="shared" si="7"/>
        <v>50</v>
      </c>
      <c r="AU22" s="5">
        <f t="shared" si="7"/>
        <v>55</v>
      </c>
      <c r="AV22" s="5">
        <f t="shared" si="7"/>
        <v>51</v>
      </c>
      <c r="AW22" s="5">
        <f t="shared" si="7"/>
        <v>51</v>
      </c>
      <c r="AX22" s="5">
        <f t="shared" si="7"/>
        <v>55</v>
      </c>
      <c r="AY22" s="5">
        <f t="shared" si="7"/>
        <v>99</v>
      </c>
      <c r="AZ22" s="5">
        <f t="shared" si="7"/>
        <v>53</v>
      </c>
      <c r="BA22" s="5">
        <f t="shared" si="7"/>
        <v>49</v>
      </c>
      <c r="BB22" s="5">
        <f t="shared" si="7"/>
        <v>48</v>
      </c>
      <c r="BC22" s="5">
        <f t="shared" si="7"/>
        <v>55</v>
      </c>
      <c r="BD22" s="5">
        <f t="shared" si="7"/>
        <v>38</v>
      </c>
      <c r="BE22" s="5">
        <f t="shared" si="7"/>
        <v>48</v>
      </c>
      <c r="BF22" s="5">
        <f t="shared" si="7"/>
        <v>41</v>
      </c>
      <c r="BG22" s="5">
        <f t="shared" si="7"/>
        <v>41</v>
      </c>
      <c r="BH22" s="5">
        <f t="shared" si="7"/>
        <v>52</v>
      </c>
      <c r="BI22" s="5">
        <f t="shared" si="7"/>
        <v>69</v>
      </c>
      <c r="BJ22" s="5">
        <f t="shared" si="7"/>
        <v>69</v>
      </c>
      <c r="BK22" s="5">
        <f t="shared" si="7"/>
        <v>66</v>
      </c>
      <c r="BL22" s="5">
        <f t="shared" si="7"/>
        <v>82</v>
      </c>
      <c r="BM22" s="5">
        <f t="shared" si="7"/>
        <v>100</v>
      </c>
      <c r="BN22" s="5">
        <f t="shared" si="7"/>
        <v>89</v>
      </c>
      <c r="BO22" s="5">
        <f t="shared" si="7"/>
        <v>73</v>
      </c>
      <c r="BP22" s="5">
        <f t="shared" si="7"/>
        <v>67</v>
      </c>
      <c r="BQ22" s="5">
        <f t="shared" si="7"/>
        <v>33</v>
      </c>
      <c r="BR22" s="5"/>
      <c r="BU22" s="5">
        <f t="shared" ref="BU22" si="8">BU10-BU9</f>
        <v>50.795454545454561</v>
      </c>
    </row>
    <row r="23" spans="1:73" ht="16.3" x14ac:dyDescent="0.35">
      <c r="C23" s="13" t="s">
        <v>32</v>
      </c>
      <c r="D23" s="2">
        <f>(D22-D21)/LN(D22/D21)</f>
        <v>12.974318389261761</v>
      </c>
      <c r="E23" s="2">
        <f>(E22-E21)/LN(E22/E21)</f>
        <v>18.841041613567043</v>
      </c>
      <c r="F23" s="2">
        <f t="shared" ref="F23:W23" si="9">(F22-F21)/LN(F22/F21)</f>
        <v>23.46805035778954</v>
      </c>
      <c r="G23" s="2">
        <f t="shared" si="9"/>
        <v>27.424074738735392</v>
      </c>
      <c r="H23" s="2">
        <f t="shared" si="9"/>
        <v>27.892527167481138</v>
      </c>
      <c r="I23" s="2">
        <f t="shared" si="9"/>
        <v>30.902982929867427</v>
      </c>
      <c r="J23" s="2">
        <f t="shared" si="9"/>
        <v>23.064468001768351</v>
      </c>
      <c r="K23" s="2">
        <f t="shared" si="9"/>
        <v>33.842554056547819</v>
      </c>
      <c r="L23" s="2">
        <f t="shared" si="9"/>
        <v>35.916511781785488</v>
      </c>
      <c r="M23" s="2">
        <f t="shared" si="9"/>
        <v>34.497584405756633</v>
      </c>
      <c r="N23" s="2">
        <f t="shared" si="9"/>
        <v>28.497075783363275</v>
      </c>
      <c r="O23" s="2">
        <f t="shared" si="9"/>
        <v>40.967459013493865</v>
      </c>
      <c r="P23" s="2">
        <f t="shared" si="9"/>
        <v>42.499211699430624</v>
      </c>
      <c r="Q23" s="2">
        <f t="shared" si="9"/>
        <v>41.872707262853034</v>
      </c>
      <c r="R23" s="2">
        <f t="shared" si="9"/>
        <v>44.814201177245494</v>
      </c>
      <c r="S23" s="2">
        <f t="shared" si="9"/>
        <v>48.415690318591501</v>
      </c>
      <c r="T23" s="2">
        <f t="shared" si="9"/>
        <v>42.805497807288731</v>
      </c>
      <c r="U23" s="2">
        <f t="shared" si="9"/>
        <v>41.872707262853034</v>
      </c>
      <c r="V23" s="2">
        <f t="shared" si="9"/>
        <v>44.814201177245494</v>
      </c>
      <c r="W23" s="2">
        <f t="shared" si="9"/>
        <v>47.285355893951923</v>
      </c>
      <c r="X23" s="2">
        <f>(X22-X21)/LN(X22/X21)</f>
        <v>43.267202704992251</v>
      </c>
      <c r="Y23" s="2">
        <f>(Y22-Y21)/LN(Y22/Y21)</f>
        <v>45.27751810264364</v>
      </c>
      <c r="Z23" s="2">
        <f t="shared" ref="Z23:BQ23" si="10">(Z22-Z21)/LN(Z22/Z21)</f>
        <v>43.452065023333645</v>
      </c>
      <c r="AA23" s="2">
        <f t="shared" si="10"/>
        <v>45.27751810264364</v>
      </c>
      <c r="AB23" s="2">
        <f t="shared" si="10"/>
        <v>40.869586874156603</v>
      </c>
      <c r="AC23" s="2">
        <f t="shared" si="10"/>
        <v>46.743561697096652</v>
      </c>
      <c r="AD23" s="2">
        <f t="shared" si="10"/>
        <v>36.773667370427823</v>
      </c>
      <c r="AE23" s="2">
        <f t="shared" si="10"/>
        <v>48.415690318591501</v>
      </c>
      <c r="AF23" s="2">
        <f t="shared" si="10"/>
        <v>46.282339156237256</v>
      </c>
      <c r="AG23" s="2">
        <f t="shared" si="10"/>
        <v>39.866309236511768</v>
      </c>
      <c r="AH23" s="2">
        <f t="shared" si="10"/>
        <v>41.872707262853034</v>
      </c>
      <c r="AI23" s="2">
        <f t="shared" si="10"/>
        <v>43.878519581976626</v>
      </c>
      <c r="AJ23" s="2">
        <f t="shared" si="10"/>
        <v>46.859765785152199</v>
      </c>
      <c r="AK23" s="2">
        <f t="shared" si="10"/>
        <v>42.403747187392952</v>
      </c>
      <c r="AL23" s="2">
        <f t="shared" si="10"/>
        <v>49.118864941771832</v>
      </c>
      <c r="AM23" s="2">
        <f t="shared" si="10"/>
        <v>47.657770606758518</v>
      </c>
      <c r="AN23" s="2">
        <f t="shared" si="10"/>
        <v>45.977381364276098</v>
      </c>
      <c r="AO23" s="2">
        <f t="shared" si="10"/>
        <v>42.940607444069222</v>
      </c>
      <c r="AP23" s="2">
        <f t="shared" si="10"/>
        <v>47.937434762283296</v>
      </c>
      <c r="AQ23" s="2">
        <f t="shared" si="10"/>
        <v>42.617432803934669</v>
      </c>
      <c r="AR23" s="2">
        <f t="shared" si="10"/>
        <v>43.953432878240648</v>
      </c>
      <c r="AS23" s="2">
        <f t="shared" si="10"/>
        <v>44.249243944961172</v>
      </c>
      <c r="AT23" s="2">
        <f t="shared" si="10"/>
        <v>42.055098780856937</v>
      </c>
      <c r="AU23" s="2">
        <f t="shared" si="10"/>
        <v>44.830961074383033</v>
      </c>
      <c r="AV23" s="2">
        <f t="shared" si="10"/>
        <v>42.499211699430624</v>
      </c>
      <c r="AW23" s="2">
        <f t="shared" si="10"/>
        <v>43.065494424431456</v>
      </c>
      <c r="AX23" s="2">
        <f t="shared" si="10"/>
        <v>44.249243944961172</v>
      </c>
      <c r="AY23" s="2">
        <f t="shared" si="10"/>
        <v>61.551968132730423</v>
      </c>
      <c r="AZ23" s="2">
        <f t="shared" si="10"/>
        <v>45.084883046106484</v>
      </c>
      <c r="BA23" s="2">
        <f t="shared" si="10"/>
        <v>41.044188958397548</v>
      </c>
      <c r="BB23" s="2">
        <f t="shared" si="10"/>
        <v>41.158393562366733</v>
      </c>
      <c r="BC23" s="2">
        <f t="shared" si="10"/>
        <v>45.977381364276098</v>
      </c>
      <c r="BD23" s="2">
        <f t="shared" si="10"/>
        <v>35.96293243042404</v>
      </c>
      <c r="BE23" s="2">
        <f t="shared" si="10"/>
        <v>41.158393562366733</v>
      </c>
      <c r="BF23" s="2">
        <f t="shared" si="10"/>
        <v>36.314312883994873</v>
      </c>
      <c r="BG23" s="2">
        <f t="shared" si="10"/>
        <v>36.314312883994873</v>
      </c>
      <c r="BH23" s="2">
        <f t="shared" si="10"/>
        <v>46.822156741122775</v>
      </c>
      <c r="BI23" s="2">
        <f t="shared" si="10"/>
        <v>53.790869463584329</v>
      </c>
      <c r="BJ23" s="2">
        <f t="shared" si="10"/>
        <v>54.38757824882542</v>
      </c>
      <c r="BK23" s="2">
        <f t="shared" si="10"/>
        <v>48.244050920478919</v>
      </c>
      <c r="BL23" s="2">
        <f t="shared" si="10"/>
        <v>59.786297260083863</v>
      </c>
      <c r="BM23" s="2">
        <f t="shared" si="10"/>
        <v>64.077122314161329</v>
      </c>
      <c r="BN23" s="2">
        <f t="shared" si="10"/>
        <v>59.92595900969836</v>
      </c>
      <c r="BO23" s="2">
        <f t="shared" si="10"/>
        <v>54.235315979989018</v>
      </c>
      <c r="BP23" s="2">
        <f t="shared" si="10"/>
        <v>44.011384480924967</v>
      </c>
      <c r="BQ23" s="2">
        <f t="shared" si="10"/>
        <v>29.361058473099138</v>
      </c>
      <c r="BR23" s="2"/>
      <c r="BU23" s="5">
        <f t="shared" ref="BU23" si="11">(BU22-BU21)/LN(BU22/BU21)</f>
        <v>43.862417975465796</v>
      </c>
    </row>
    <row r="24" spans="1:73" x14ac:dyDescent="0.3">
      <c r="C24" s="13"/>
      <c r="BU24" s="5"/>
    </row>
    <row r="25" spans="1:73" ht="16.3" x14ac:dyDescent="0.35">
      <c r="A25" s="13" t="s">
        <v>32</v>
      </c>
      <c r="B25" s="6" t="s">
        <v>36</v>
      </c>
      <c r="C25" s="13" t="s">
        <v>34</v>
      </c>
      <c r="D25" s="6">
        <f>D19-D17</f>
        <v>7</v>
      </c>
      <c r="E25" s="6">
        <f>E19-E17</f>
        <v>10</v>
      </c>
      <c r="F25" s="6">
        <f t="shared" ref="F25:W25" si="12">F19-F17</f>
        <v>-36</v>
      </c>
      <c r="G25" s="6">
        <f t="shared" si="12"/>
        <v>16</v>
      </c>
      <c r="H25" s="6">
        <f t="shared" si="12"/>
        <v>16</v>
      </c>
      <c r="I25" s="6">
        <f t="shared" si="12"/>
        <v>17</v>
      </c>
      <c r="J25" s="6">
        <f t="shared" si="12"/>
        <v>18</v>
      </c>
      <c r="K25" s="6">
        <f t="shared" si="12"/>
        <v>18</v>
      </c>
      <c r="L25" s="6">
        <f t="shared" si="12"/>
        <v>19</v>
      </c>
      <c r="M25" s="6">
        <f t="shared" si="12"/>
        <v>23</v>
      </c>
      <c r="N25" s="6">
        <f t="shared" si="12"/>
        <v>23</v>
      </c>
      <c r="O25" s="6">
        <f t="shared" si="12"/>
        <v>22</v>
      </c>
      <c r="P25" s="6">
        <f t="shared" si="12"/>
        <v>21</v>
      </c>
      <c r="Q25" s="6">
        <f t="shared" si="12"/>
        <v>23</v>
      </c>
      <c r="R25" s="6">
        <f t="shared" si="12"/>
        <v>22</v>
      </c>
      <c r="S25" s="6">
        <f t="shared" si="12"/>
        <v>28</v>
      </c>
      <c r="T25" s="6">
        <f t="shared" si="12"/>
        <v>22</v>
      </c>
      <c r="U25" s="6">
        <f t="shared" si="12"/>
        <v>29</v>
      </c>
      <c r="V25" s="6">
        <f t="shared" si="12"/>
        <v>22</v>
      </c>
      <c r="W25" s="6">
        <f t="shared" si="12"/>
        <v>14</v>
      </c>
      <c r="X25" s="6">
        <f>X19-X17</f>
        <v>30</v>
      </c>
      <c r="Y25" s="6">
        <f>Y19-Y17</f>
        <v>27</v>
      </c>
      <c r="Z25" s="6">
        <f t="shared" ref="Z25:BQ25" si="13">Z19-Z17</f>
        <v>27</v>
      </c>
      <c r="AA25" s="6">
        <f t="shared" si="13"/>
        <v>26</v>
      </c>
      <c r="AB25" s="6">
        <f t="shared" si="13"/>
        <v>29</v>
      </c>
      <c r="AC25" s="6">
        <f t="shared" si="13"/>
        <v>28</v>
      </c>
      <c r="AD25" s="6">
        <f t="shared" si="13"/>
        <v>29</v>
      </c>
      <c r="AE25" s="6">
        <f t="shared" si="13"/>
        <v>31</v>
      </c>
      <c r="AF25" s="6">
        <f t="shared" si="13"/>
        <v>30</v>
      </c>
      <c r="AG25" s="6">
        <f t="shared" si="13"/>
        <v>29</v>
      </c>
      <c r="AH25" s="6">
        <f t="shared" si="13"/>
        <v>31</v>
      </c>
      <c r="AI25" s="6">
        <f t="shared" si="13"/>
        <v>28</v>
      </c>
      <c r="AJ25" s="6">
        <f t="shared" si="13"/>
        <v>29</v>
      </c>
      <c r="AK25" s="6">
        <f t="shared" si="13"/>
        <v>30</v>
      </c>
      <c r="AL25" s="6">
        <f t="shared" si="13"/>
        <v>27</v>
      </c>
      <c r="AM25" s="6">
        <f t="shared" si="13"/>
        <v>27</v>
      </c>
      <c r="AN25" s="6">
        <f t="shared" si="13"/>
        <v>27</v>
      </c>
      <c r="AO25" s="6">
        <f t="shared" si="13"/>
        <v>22</v>
      </c>
      <c r="AP25" s="6">
        <f t="shared" si="13"/>
        <v>23</v>
      </c>
      <c r="AQ25" s="6">
        <f t="shared" si="13"/>
        <v>24</v>
      </c>
      <c r="AR25" s="6">
        <f t="shared" si="13"/>
        <v>23</v>
      </c>
      <c r="AS25" s="6">
        <f t="shared" si="13"/>
        <v>24</v>
      </c>
      <c r="AT25" s="6">
        <f t="shared" si="13"/>
        <v>25</v>
      </c>
      <c r="AU25" s="6">
        <f t="shared" si="13"/>
        <v>23</v>
      </c>
      <c r="AV25" s="6">
        <f t="shared" si="13"/>
        <v>24</v>
      </c>
      <c r="AW25" s="6">
        <f t="shared" si="13"/>
        <v>24</v>
      </c>
      <c r="AX25" s="6">
        <f t="shared" si="13"/>
        <v>25</v>
      </c>
      <c r="AY25" s="6">
        <f t="shared" si="13"/>
        <v>26</v>
      </c>
      <c r="AZ25" s="6">
        <f t="shared" si="13"/>
        <v>26</v>
      </c>
      <c r="BA25" s="6">
        <f t="shared" si="13"/>
        <v>25</v>
      </c>
      <c r="BB25" s="6">
        <f t="shared" si="13"/>
        <v>27</v>
      </c>
      <c r="BC25" s="6">
        <f t="shared" si="13"/>
        <v>25</v>
      </c>
      <c r="BD25" s="6">
        <f t="shared" si="13"/>
        <v>19</v>
      </c>
      <c r="BE25" s="6">
        <f t="shared" si="13"/>
        <v>23</v>
      </c>
      <c r="BF25" s="6">
        <f t="shared" si="13"/>
        <v>22</v>
      </c>
      <c r="BG25" s="6">
        <f t="shared" si="13"/>
        <v>22</v>
      </c>
      <c r="BH25" s="6">
        <f t="shared" si="13"/>
        <v>26</v>
      </c>
      <c r="BI25" s="6">
        <f t="shared" si="13"/>
        <v>22</v>
      </c>
      <c r="BJ25" s="6">
        <f t="shared" si="13"/>
        <v>22</v>
      </c>
      <c r="BK25" s="6">
        <f t="shared" si="13"/>
        <v>16</v>
      </c>
      <c r="BL25" s="6">
        <f t="shared" si="13"/>
        <v>19</v>
      </c>
      <c r="BM25" s="6">
        <f t="shared" si="13"/>
        <v>17</v>
      </c>
      <c r="BN25" s="6">
        <f t="shared" si="13"/>
        <v>18</v>
      </c>
      <c r="BO25" s="6">
        <f t="shared" si="13"/>
        <v>18</v>
      </c>
      <c r="BP25" s="6">
        <f t="shared" si="13"/>
        <v>13</v>
      </c>
      <c r="BQ25" s="6">
        <f t="shared" si="13"/>
        <v>15</v>
      </c>
      <c r="BU25" s="5">
        <f t="shared" ref="BU25" si="14">BU19-BU17</f>
        <v>25.431818181818187</v>
      </c>
    </row>
    <row r="26" spans="1:73" ht="16.3" x14ac:dyDescent="0.35">
      <c r="C26" s="13" t="s">
        <v>35</v>
      </c>
      <c r="D26" s="6">
        <f>D15-D13</f>
        <v>12</v>
      </c>
      <c r="E26" s="6">
        <f>E15-E13</f>
        <v>16</v>
      </c>
      <c r="F26" s="6">
        <f t="shared" ref="F26:W26" si="15">F15-F13</f>
        <v>22</v>
      </c>
      <c r="G26" s="6">
        <f t="shared" si="15"/>
        <v>25</v>
      </c>
      <c r="H26" s="6">
        <f t="shared" si="15"/>
        <v>25</v>
      </c>
      <c r="I26" s="6">
        <f t="shared" si="15"/>
        <v>28</v>
      </c>
      <c r="J26" s="6">
        <f t="shared" si="15"/>
        <v>29</v>
      </c>
      <c r="K26" s="6">
        <f t="shared" si="15"/>
        <v>30</v>
      </c>
      <c r="L26" s="6">
        <f t="shared" si="15"/>
        <v>33</v>
      </c>
      <c r="M26" s="6">
        <f t="shared" si="15"/>
        <v>34</v>
      </c>
      <c r="N26" s="6">
        <f t="shared" si="15"/>
        <v>29</v>
      </c>
      <c r="O26" s="6">
        <f t="shared" si="15"/>
        <v>39</v>
      </c>
      <c r="P26" s="6">
        <f t="shared" si="15"/>
        <v>35</v>
      </c>
      <c r="Q26" s="6">
        <f t="shared" si="15"/>
        <v>46</v>
      </c>
      <c r="R26" s="6">
        <f t="shared" si="15"/>
        <v>40</v>
      </c>
      <c r="S26" s="6">
        <f t="shared" si="15"/>
        <v>45</v>
      </c>
      <c r="T26" s="6">
        <f t="shared" si="15"/>
        <v>38</v>
      </c>
      <c r="U26" s="6">
        <f t="shared" si="15"/>
        <v>38</v>
      </c>
      <c r="V26" s="6">
        <f t="shared" si="15"/>
        <v>40</v>
      </c>
      <c r="W26" s="6">
        <f t="shared" si="15"/>
        <v>25</v>
      </c>
      <c r="X26" s="6">
        <f>X15-X13</f>
        <v>38</v>
      </c>
      <c r="Y26" s="6">
        <f>Y15-Y13</f>
        <v>40</v>
      </c>
      <c r="Z26" s="6">
        <f t="shared" ref="Z26:BQ26" si="16">Z15-Z13</f>
        <v>41</v>
      </c>
      <c r="AA26" s="6">
        <f t="shared" si="16"/>
        <v>40</v>
      </c>
      <c r="AB26" s="6">
        <f t="shared" si="16"/>
        <v>37</v>
      </c>
      <c r="AC26" s="6">
        <f t="shared" si="16"/>
        <v>41</v>
      </c>
      <c r="AD26" s="6">
        <f t="shared" si="16"/>
        <v>32</v>
      </c>
      <c r="AE26" s="6">
        <f t="shared" si="16"/>
        <v>45</v>
      </c>
      <c r="AF26" s="6">
        <f t="shared" si="16"/>
        <v>41</v>
      </c>
      <c r="AG26" s="6">
        <f t="shared" si="16"/>
        <v>36</v>
      </c>
      <c r="AH26" s="6">
        <f t="shared" si="16"/>
        <v>38</v>
      </c>
      <c r="AI26" s="6">
        <f t="shared" si="16"/>
        <v>40</v>
      </c>
      <c r="AJ26" s="6">
        <f t="shared" si="16"/>
        <v>38</v>
      </c>
      <c r="AK26" s="6">
        <f t="shared" si="16"/>
        <v>39</v>
      </c>
      <c r="AL26" s="6">
        <f t="shared" si="16"/>
        <v>42</v>
      </c>
      <c r="AM26" s="6">
        <f t="shared" si="16"/>
        <v>41</v>
      </c>
      <c r="AN26" s="6">
        <f t="shared" si="16"/>
        <v>38</v>
      </c>
      <c r="AO26" s="6">
        <f t="shared" si="16"/>
        <v>35</v>
      </c>
      <c r="AP26" s="6">
        <f t="shared" si="16"/>
        <v>45</v>
      </c>
      <c r="AQ26" s="6">
        <f t="shared" si="16"/>
        <v>36</v>
      </c>
      <c r="AR26" s="6">
        <f t="shared" si="16"/>
        <v>36</v>
      </c>
      <c r="AS26" s="6">
        <f t="shared" si="16"/>
        <v>35</v>
      </c>
      <c r="AT26" s="6">
        <f t="shared" si="16"/>
        <v>35</v>
      </c>
      <c r="AU26" s="6">
        <f t="shared" si="16"/>
        <v>36</v>
      </c>
      <c r="AV26" s="6">
        <f t="shared" si="16"/>
        <v>35</v>
      </c>
      <c r="AW26" s="6">
        <f t="shared" si="16"/>
        <v>36</v>
      </c>
      <c r="AX26" s="6">
        <f t="shared" si="16"/>
        <v>35</v>
      </c>
      <c r="AY26" s="6">
        <f t="shared" si="16"/>
        <v>35</v>
      </c>
      <c r="AZ26" s="6">
        <f t="shared" si="16"/>
        <v>38</v>
      </c>
      <c r="BA26" s="6">
        <f t="shared" si="16"/>
        <v>34</v>
      </c>
      <c r="BB26" s="6">
        <f t="shared" si="16"/>
        <v>35</v>
      </c>
      <c r="BC26" s="6">
        <f t="shared" si="16"/>
        <v>38</v>
      </c>
      <c r="BD26" s="6">
        <f t="shared" si="16"/>
        <v>34</v>
      </c>
      <c r="BE26" s="6">
        <f t="shared" si="16"/>
        <v>35</v>
      </c>
      <c r="BF26" s="6">
        <f t="shared" si="16"/>
        <v>32</v>
      </c>
      <c r="BG26" s="6">
        <f t="shared" si="16"/>
        <v>32</v>
      </c>
      <c r="BH26" s="6">
        <f t="shared" si="16"/>
        <v>42</v>
      </c>
      <c r="BI26" s="6">
        <f t="shared" si="16"/>
        <v>41</v>
      </c>
      <c r="BJ26" s="6">
        <f t="shared" si="16"/>
        <v>42</v>
      </c>
      <c r="BK26" s="6">
        <f t="shared" si="16"/>
        <v>34</v>
      </c>
      <c r="BL26" s="6">
        <f t="shared" si="16"/>
        <v>42</v>
      </c>
      <c r="BM26" s="6">
        <f t="shared" si="16"/>
        <v>38</v>
      </c>
      <c r="BN26" s="6">
        <f t="shared" si="16"/>
        <v>38</v>
      </c>
      <c r="BO26" s="6">
        <f t="shared" si="16"/>
        <v>39</v>
      </c>
      <c r="BP26" s="6">
        <f t="shared" si="16"/>
        <v>27</v>
      </c>
      <c r="BQ26" s="6">
        <f t="shared" si="16"/>
        <v>26</v>
      </c>
      <c r="BU26" s="5">
        <f t="shared" ref="BU26" si="17">BU15-BU13</f>
        <v>37.590909090909093</v>
      </c>
    </row>
    <row r="27" spans="1:73" ht="16.3" x14ac:dyDescent="0.35">
      <c r="C27" s="13" t="s">
        <v>32</v>
      </c>
      <c r="D27" s="2">
        <f>(D26-D25)/LN(D26/D25)</f>
        <v>9.2764980722569277</v>
      </c>
      <c r="E27" s="2">
        <f>(E26-E25)/LN(E26/E25)</f>
        <v>12.765858871406659</v>
      </c>
      <c r="F27" s="2" t="e">
        <f t="shared" ref="F27:W27" si="18">(F26-F25)/LN(F26/F25)</f>
        <v>#NUM!</v>
      </c>
      <c r="G27" s="2">
        <f t="shared" si="18"/>
        <v>20.166390529760474</v>
      </c>
      <c r="H27" s="2">
        <f t="shared" si="18"/>
        <v>20.166390529760474</v>
      </c>
      <c r="I27" s="2">
        <f t="shared" si="18"/>
        <v>22.044478433465844</v>
      </c>
      <c r="J27" s="2">
        <f t="shared" si="18"/>
        <v>23.064468001768347</v>
      </c>
      <c r="K27" s="2">
        <f t="shared" si="18"/>
        <v>23.491382267654611</v>
      </c>
      <c r="L27" s="2">
        <f t="shared" si="18"/>
        <v>25.359168133917173</v>
      </c>
      <c r="M27" s="2">
        <f t="shared" si="18"/>
        <v>28.142614892930851</v>
      </c>
      <c r="N27" s="2">
        <f t="shared" si="18"/>
        <v>25.884202853377044</v>
      </c>
      <c r="O27" s="2">
        <f t="shared" si="18"/>
        <v>29.693327690395797</v>
      </c>
      <c r="P27" s="2">
        <f t="shared" si="18"/>
        <v>27.406612645597047</v>
      </c>
      <c r="Q27" s="2">
        <f t="shared" si="18"/>
        <v>33.181985940446161</v>
      </c>
      <c r="R27" s="2">
        <f t="shared" si="18"/>
        <v>30.108541253300434</v>
      </c>
      <c r="S27" s="2">
        <f t="shared" si="18"/>
        <v>35.830359549452922</v>
      </c>
      <c r="T27" s="2">
        <f t="shared" si="18"/>
        <v>29.274877404268924</v>
      </c>
      <c r="U27" s="2">
        <f t="shared" si="18"/>
        <v>33.297528656168716</v>
      </c>
      <c r="V27" s="2">
        <f t="shared" si="18"/>
        <v>30.108541253300434</v>
      </c>
      <c r="W27" s="2">
        <f t="shared" si="18"/>
        <v>18.971454153426617</v>
      </c>
      <c r="X27" s="2">
        <f>(X26-X25)/LN(X26/X25)</f>
        <v>33.842554056547819</v>
      </c>
      <c r="Y27" s="2">
        <f>(Y26-Y25)/LN(Y26/Y25)</f>
        <v>33.075296146723701</v>
      </c>
      <c r="Z27" s="2">
        <f t="shared" ref="Z27:BQ27" si="19">(Z26-Z25)/LN(Z26/Z25)</f>
        <v>33.514053822950217</v>
      </c>
      <c r="AA27" s="2">
        <f t="shared" si="19"/>
        <v>32.498967524040182</v>
      </c>
      <c r="AB27" s="2">
        <f t="shared" si="19"/>
        <v>32.837745711412794</v>
      </c>
      <c r="AC27" s="2">
        <f t="shared" si="19"/>
        <v>34.087849837871339</v>
      </c>
      <c r="AD27" s="2">
        <f t="shared" si="19"/>
        <v>30.475393955581517</v>
      </c>
      <c r="AE27" s="2">
        <f t="shared" si="19"/>
        <v>37.566215289235267</v>
      </c>
      <c r="AF27" s="2">
        <f t="shared" si="19"/>
        <v>35.214121139539969</v>
      </c>
      <c r="AG27" s="2">
        <f t="shared" si="19"/>
        <v>32.373968025637758</v>
      </c>
      <c r="AH27" s="2">
        <f t="shared" si="19"/>
        <v>34.381315914444976</v>
      </c>
      <c r="AI27" s="2">
        <f t="shared" si="19"/>
        <v>33.644079024685546</v>
      </c>
      <c r="AJ27" s="2">
        <f t="shared" si="19"/>
        <v>33.297528656168716</v>
      </c>
      <c r="AK27" s="2">
        <f t="shared" si="19"/>
        <v>34.303452180375615</v>
      </c>
      <c r="AL27" s="2">
        <f t="shared" si="19"/>
        <v>33.94949768351885</v>
      </c>
      <c r="AM27" s="2">
        <f t="shared" si="19"/>
        <v>33.514053822950217</v>
      </c>
      <c r="AN27" s="2">
        <f t="shared" si="19"/>
        <v>32.187337917210897</v>
      </c>
      <c r="AO27" s="2">
        <f t="shared" si="19"/>
        <v>27.9988002994989</v>
      </c>
      <c r="AP27" s="2">
        <f t="shared" si="19"/>
        <v>32.77866498976713</v>
      </c>
      <c r="AQ27" s="2">
        <f t="shared" si="19"/>
        <v>29.595641548517179</v>
      </c>
      <c r="AR27" s="2">
        <f t="shared" si="19"/>
        <v>29.016255903640925</v>
      </c>
      <c r="AS27" s="2">
        <f t="shared" si="19"/>
        <v>29.154964725329993</v>
      </c>
      <c r="AT27" s="2">
        <f t="shared" si="19"/>
        <v>29.720134119884619</v>
      </c>
      <c r="AU27" s="2">
        <f t="shared" si="19"/>
        <v>29.016255903640925</v>
      </c>
      <c r="AV27" s="2">
        <f t="shared" si="19"/>
        <v>29.154964725329993</v>
      </c>
      <c r="AW27" s="2">
        <f t="shared" si="19"/>
        <v>29.595641548517179</v>
      </c>
      <c r="AX27" s="2">
        <f t="shared" si="19"/>
        <v>29.720134119884619</v>
      </c>
      <c r="AY27" s="2">
        <f t="shared" si="19"/>
        <v>30.277388976850588</v>
      </c>
      <c r="AZ27" s="2">
        <f t="shared" si="19"/>
        <v>31.621418119653779</v>
      </c>
      <c r="BA27" s="2">
        <f t="shared" si="19"/>
        <v>29.269749055407072</v>
      </c>
      <c r="BB27" s="2">
        <f t="shared" si="19"/>
        <v>30.827186415006899</v>
      </c>
      <c r="BC27" s="2">
        <f t="shared" si="19"/>
        <v>31.047717043819876</v>
      </c>
      <c r="BD27" s="2">
        <f t="shared" si="19"/>
        <v>25.77667061357505</v>
      </c>
      <c r="BE27" s="2">
        <f t="shared" si="19"/>
        <v>28.581374511377604</v>
      </c>
      <c r="BF27" s="2">
        <f t="shared" si="19"/>
        <v>26.688483652190616</v>
      </c>
      <c r="BG27" s="2">
        <f t="shared" si="19"/>
        <v>26.688483652190616</v>
      </c>
      <c r="BH27" s="2">
        <f t="shared" si="19"/>
        <v>33.36300692954385</v>
      </c>
      <c r="BI27" s="2">
        <f t="shared" si="19"/>
        <v>30.520636436680014</v>
      </c>
      <c r="BJ27" s="2">
        <f t="shared" si="19"/>
        <v>30.929724398940319</v>
      </c>
      <c r="BK27" s="2">
        <f t="shared" si="19"/>
        <v>23.879906283642164</v>
      </c>
      <c r="BL27" s="2">
        <f t="shared" si="19"/>
        <v>28.995349984974084</v>
      </c>
      <c r="BM27" s="2">
        <f t="shared" si="19"/>
        <v>26.107297003198301</v>
      </c>
      <c r="BN27" s="2">
        <f t="shared" si="19"/>
        <v>26.766079389010912</v>
      </c>
      <c r="BO27" s="2">
        <f t="shared" si="19"/>
        <v>27.160210343644057</v>
      </c>
      <c r="BP27" s="2">
        <f t="shared" si="19"/>
        <v>19.15479446065854</v>
      </c>
      <c r="BQ27" s="2">
        <f t="shared" si="19"/>
        <v>19.998315163063115</v>
      </c>
      <c r="BR27" s="2"/>
      <c r="BU27" s="5">
        <f t="shared" ref="BU27" si="20">(BU26-BU25)/LN(BU26/BU25)</f>
        <v>31.116425907890239</v>
      </c>
    </row>
    <row r="28" spans="1:73" x14ac:dyDescent="0.3">
      <c r="C28" s="13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U28" s="5"/>
    </row>
    <row r="29" spans="1:73" ht="16.3" x14ac:dyDescent="0.35">
      <c r="A29" s="13" t="s">
        <v>32</v>
      </c>
      <c r="B29" s="6" t="s">
        <v>37</v>
      </c>
      <c r="C29" s="13" t="s">
        <v>34</v>
      </c>
      <c r="D29" s="6">
        <f>D14-D12</f>
        <v>4</v>
      </c>
      <c r="E29" s="6">
        <f>E14-E12</f>
        <v>7</v>
      </c>
      <c r="F29" s="6">
        <f t="shared" ref="F29:W29" si="21">F14-F12</f>
        <v>10</v>
      </c>
      <c r="G29" s="6">
        <f t="shared" si="21"/>
        <v>11</v>
      </c>
      <c r="H29" s="6">
        <f t="shared" si="21"/>
        <v>11</v>
      </c>
      <c r="I29" s="6">
        <f t="shared" si="21"/>
        <v>12</v>
      </c>
      <c r="J29" s="6">
        <f t="shared" si="21"/>
        <v>12</v>
      </c>
      <c r="K29" s="6">
        <f t="shared" si="21"/>
        <v>12</v>
      </c>
      <c r="L29" s="6">
        <f t="shared" si="21"/>
        <v>13</v>
      </c>
      <c r="M29" s="6">
        <f t="shared" si="21"/>
        <v>16</v>
      </c>
      <c r="N29" s="6">
        <f t="shared" si="21"/>
        <v>17</v>
      </c>
      <c r="O29" s="6">
        <f t="shared" si="21"/>
        <v>12</v>
      </c>
      <c r="P29" s="6">
        <f t="shared" si="21"/>
        <v>14</v>
      </c>
      <c r="Q29" s="6">
        <f t="shared" si="21"/>
        <v>12</v>
      </c>
      <c r="R29" s="6">
        <f t="shared" si="21"/>
        <v>10</v>
      </c>
      <c r="S29" s="6">
        <f t="shared" si="21"/>
        <v>15</v>
      </c>
      <c r="T29" s="6">
        <f t="shared" si="21"/>
        <v>13</v>
      </c>
      <c r="U29" s="6">
        <f t="shared" si="21"/>
        <v>15</v>
      </c>
      <c r="V29" s="6">
        <f t="shared" si="21"/>
        <v>13</v>
      </c>
      <c r="W29" s="6">
        <f t="shared" si="21"/>
        <v>10</v>
      </c>
      <c r="X29" s="6">
        <f>X14-X12</f>
        <v>21</v>
      </c>
      <c r="Y29" s="6">
        <f>Y14-Y12</f>
        <v>14</v>
      </c>
      <c r="Z29" s="6">
        <f t="shared" ref="Z29:BQ29" si="22">Z14-Z12</f>
        <v>15</v>
      </c>
      <c r="AA29" s="6">
        <f t="shared" si="22"/>
        <v>13</v>
      </c>
      <c r="AB29" s="6">
        <f t="shared" si="22"/>
        <v>16</v>
      </c>
      <c r="AC29" s="6">
        <f t="shared" si="22"/>
        <v>16</v>
      </c>
      <c r="AD29" s="6">
        <f t="shared" si="22"/>
        <v>18</v>
      </c>
      <c r="AE29" s="6">
        <f t="shared" si="22"/>
        <v>16</v>
      </c>
      <c r="AF29" s="6">
        <f t="shared" si="22"/>
        <v>17</v>
      </c>
      <c r="AG29" s="6">
        <f t="shared" si="22"/>
        <v>19</v>
      </c>
      <c r="AH29" s="6">
        <f t="shared" si="22"/>
        <v>18</v>
      </c>
      <c r="AI29" s="6">
        <f t="shared" si="22"/>
        <v>17</v>
      </c>
      <c r="AJ29" s="6">
        <f t="shared" si="22"/>
        <v>17</v>
      </c>
      <c r="AK29" s="6">
        <f t="shared" si="22"/>
        <v>17</v>
      </c>
      <c r="AL29" s="6">
        <f t="shared" si="22"/>
        <v>15</v>
      </c>
      <c r="AM29" s="6">
        <f t="shared" si="22"/>
        <v>16</v>
      </c>
      <c r="AN29" s="6">
        <f t="shared" si="22"/>
        <v>13</v>
      </c>
      <c r="AO29" s="6">
        <f t="shared" si="22"/>
        <v>10</v>
      </c>
      <c r="AP29" s="6">
        <f t="shared" si="22"/>
        <v>11</v>
      </c>
      <c r="AQ29" s="6">
        <f t="shared" si="22"/>
        <v>11</v>
      </c>
      <c r="AR29" s="6">
        <f t="shared" si="22"/>
        <v>11</v>
      </c>
      <c r="AS29" s="6">
        <f t="shared" si="22"/>
        <v>12</v>
      </c>
      <c r="AT29" s="6">
        <f t="shared" si="22"/>
        <v>12</v>
      </c>
      <c r="AU29" s="6">
        <f t="shared" si="22"/>
        <v>11</v>
      </c>
      <c r="AV29" s="6">
        <f t="shared" si="22"/>
        <v>12</v>
      </c>
      <c r="AW29" s="6">
        <f t="shared" si="22"/>
        <v>12</v>
      </c>
      <c r="AX29" s="6">
        <f t="shared" si="22"/>
        <v>11</v>
      </c>
      <c r="AY29" s="6">
        <f t="shared" si="22"/>
        <v>14</v>
      </c>
      <c r="AZ29" s="6">
        <f t="shared" si="22"/>
        <v>11</v>
      </c>
      <c r="BA29" s="6">
        <f t="shared" si="22"/>
        <v>14</v>
      </c>
      <c r="BB29" s="6">
        <f t="shared" si="22"/>
        <v>13</v>
      </c>
      <c r="BC29" s="6">
        <f t="shared" si="22"/>
        <v>12</v>
      </c>
      <c r="BD29" s="6">
        <f t="shared" si="22"/>
        <v>8</v>
      </c>
      <c r="BE29" s="6">
        <f t="shared" si="22"/>
        <v>14</v>
      </c>
      <c r="BF29" s="6">
        <f t="shared" si="22"/>
        <v>14</v>
      </c>
      <c r="BG29" s="6">
        <f t="shared" si="22"/>
        <v>17</v>
      </c>
      <c r="BH29" s="6">
        <f t="shared" si="22"/>
        <v>14</v>
      </c>
      <c r="BI29" s="6">
        <f t="shared" si="22"/>
        <v>11</v>
      </c>
      <c r="BJ29" s="6">
        <f t="shared" si="22"/>
        <v>11</v>
      </c>
      <c r="BK29" s="6">
        <f t="shared" si="22"/>
        <v>8</v>
      </c>
      <c r="BL29" s="6">
        <f t="shared" si="22"/>
        <v>9</v>
      </c>
      <c r="BM29" s="6">
        <f t="shared" si="22"/>
        <v>9</v>
      </c>
      <c r="BN29" s="6">
        <f t="shared" si="22"/>
        <v>9</v>
      </c>
      <c r="BO29" s="6">
        <f t="shared" si="22"/>
        <v>8</v>
      </c>
      <c r="BP29" s="6">
        <f t="shared" si="22"/>
        <v>6</v>
      </c>
      <c r="BQ29" s="6">
        <f t="shared" si="22"/>
        <v>8</v>
      </c>
      <c r="BU29" s="5">
        <f t="shared" ref="BU29" si="23">BU14-BU12</f>
        <v>13.86363636363636</v>
      </c>
    </row>
    <row r="30" spans="1:73" ht="16.3" x14ac:dyDescent="0.35">
      <c r="C30" s="13" t="s">
        <v>35</v>
      </c>
      <c r="D30" s="6">
        <f>D19-D17</f>
        <v>7</v>
      </c>
      <c r="E30" s="6">
        <f>E19-E17</f>
        <v>10</v>
      </c>
      <c r="F30" s="6">
        <f t="shared" ref="F30:W30" si="24">F19-F17</f>
        <v>-36</v>
      </c>
      <c r="G30" s="6">
        <f t="shared" si="24"/>
        <v>16</v>
      </c>
      <c r="H30" s="6">
        <f t="shared" si="24"/>
        <v>16</v>
      </c>
      <c r="I30" s="6">
        <f t="shared" si="24"/>
        <v>17</v>
      </c>
      <c r="J30" s="6">
        <f t="shared" si="24"/>
        <v>18</v>
      </c>
      <c r="K30" s="6">
        <f t="shared" si="24"/>
        <v>18</v>
      </c>
      <c r="L30" s="6">
        <f t="shared" si="24"/>
        <v>19</v>
      </c>
      <c r="M30" s="6">
        <f t="shared" si="24"/>
        <v>23</v>
      </c>
      <c r="N30" s="6">
        <f t="shared" si="24"/>
        <v>23</v>
      </c>
      <c r="O30" s="6">
        <f t="shared" si="24"/>
        <v>22</v>
      </c>
      <c r="P30" s="6">
        <f t="shared" si="24"/>
        <v>21</v>
      </c>
      <c r="Q30" s="6">
        <f t="shared" si="24"/>
        <v>23</v>
      </c>
      <c r="R30" s="6">
        <f t="shared" si="24"/>
        <v>22</v>
      </c>
      <c r="S30" s="6">
        <f t="shared" si="24"/>
        <v>28</v>
      </c>
      <c r="T30" s="6">
        <f t="shared" si="24"/>
        <v>22</v>
      </c>
      <c r="U30" s="6">
        <f t="shared" si="24"/>
        <v>29</v>
      </c>
      <c r="V30" s="6">
        <f t="shared" si="24"/>
        <v>22</v>
      </c>
      <c r="W30" s="6">
        <f t="shared" si="24"/>
        <v>14</v>
      </c>
      <c r="X30" s="6">
        <f>X19-X17</f>
        <v>30</v>
      </c>
      <c r="Y30" s="6">
        <f>Y19-Y17</f>
        <v>27</v>
      </c>
      <c r="Z30" s="6">
        <f t="shared" ref="Z30:BQ30" si="25">Z19-Z17</f>
        <v>27</v>
      </c>
      <c r="AA30" s="6">
        <f t="shared" si="25"/>
        <v>26</v>
      </c>
      <c r="AB30" s="6">
        <f t="shared" si="25"/>
        <v>29</v>
      </c>
      <c r="AC30" s="6">
        <f t="shared" si="25"/>
        <v>28</v>
      </c>
      <c r="AD30" s="6">
        <f t="shared" si="25"/>
        <v>29</v>
      </c>
      <c r="AE30" s="6">
        <f t="shared" si="25"/>
        <v>31</v>
      </c>
      <c r="AF30" s="6">
        <f t="shared" si="25"/>
        <v>30</v>
      </c>
      <c r="AG30" s="6">
        <f t="shared" si="25"/>
        <v>29</v>
      </c>
      <c r="AH30" s="6">
        <f t="shared" si="25"/>
        <v>31</v>
      </c>
      <c r="AI30" s="6">
        <f t="shared" si="25"/>
        <v>28</v>
      </c>
      <c r="AJ30" s="6">
        <f t="shared" si="25"/>
        <v>29</v>
      </c>
      <c r="AK30" s="6">
        <f t="shared" si="25"/>
        <v>30</v>
      </c>
      <c r="AL30" s="6">
        <f t="shared" si="25"/>
        <v>27</v>
      </c>
      <c r="AM30" s="6">
        <f t="shared" si="25"/>
        <v>27</v>
      </c>
      <c r="AN30" s="6">
        <f t="shared" si="25"/>
        <v>27</v>
      </c>
      <c r="AO30" s="6">
        <f t="shared" si="25"/>
        <v>22</v>
      </c>
      <c r="AP30" s="6">
        <f t="shared" si="25"/>
        <v>23</v>
      </c>
      <c r="AQ30" s="6">
        <f t="shared" si="25"/>
        <v>24</v>
      </c>
      <c r="AR30" s="6">
        <f t="shared" si="25"/>
        <v>23</v>
      </c>
      <c r="AS30" s="6">
        <f t="shared" si="25"/>
        <v>24</v>
      </c>
      <c r="AT30" s="6">
        <f t="shared" si="25"/>
        <v>25</v>
      </c>
      <c r="AU30" s="6">
        <f t="shared" si="25"/>
        <v>23</v>
      </c>
      <c r="AV30" s="6">
        <f t="shared" si="25"/>
        <v>24</v>
      </c>
      <c r="AW30" s="6">
        <f t="shared" si="25"/>
        <v>24</v>
      </c>
      <c r="AX30" s="6">
        <f t="shared" si="25"/>
        <v>25</v>
      </c>
      <c r="AY30" s="6">
        <f t="shared" si="25"/>
        <v>26</v>
      </c>
      <c r="AZ30" s="6">
        <f t="shared" si="25"/>
        <v>26</v>
      </c>
      <c r="BA30" s="6">
        <f t="shared" si="25"/>
        <v>25</v>
      </c>
      <c r="BB30" s="6">
        <f t="shared" si="25"/>
        <v>27</v>
      </c>
      <c r="BC30" s="6">
        <f t="shared" si="25"/>
        <v>25</v>
      </c>
      <c r="BD30" s="6">
        <f t="shared" si="25"/>
        <v>19</v>
      </c>
      <c r="BE30" s="6">
        <f t="shared" si="25"/>
        <v>23</v>
      </c>
      <c r="BF30" s="6">
        <f t="shared" si="25"/>
        <v>22</v>
      </c>
      <c r="BG30" s="6">
        <f t="shared" si="25"/>
        <v>22</v>
      </c>
      <c r="BH30" s="6">
        <f t="shared" si="25"/>
        <v>26</v>
      </c>
      <c r="BI30" s="6">
        <f t="shared" si="25"/>
        <v>22</v>
      </c>
      <c r="BJ30" s="6">
        <f t="shared" si="25"/>
        <v>22</v>
      </c>
      <c r="BK30" s="6">
        <f t="shared" si="25"/>
        <v>16</v>
      </c>
      <c r="BL30" s="6">
        <f t="shared" si="25"/>
        <v>19</v>
      </c>
      <c r="BM30" s="6">
        <f t="shared" si="25"/>
        <v>17</v>
      </c>
      <c r="BN30" s="6">
        <f t="shared" si="25"/>
        <v>18</v>
      </c>
      <c r="BO30" s="6">
        <f t="shared" si="25"/>
        <v>18</v>
      </c>
      <c r="BP30" s="6">
        <f t="shared" si="25"/>
        <v>13</v>
      </c>
      <c r="BQ30" s="6">
        <f t="shared" si="25"/>
        <v>15</v>
      </c>
      <c r="BU30" s="5">
        <f t="shared" ref="BU30" si="26">BU19-BU17</f>
        <v>25.431818181818187</v>
      </c>
    </row>
    <row r="31" spans="1:73" ht="16.3" x14ac:dyDescent="0.35">
      <c r="C31" s="13" t="s">
        <v>32</v>
      </c>
      <c r="D31" s="2">
        <f>(D30-D29)/LN(D30/D29)</f>
        <v>5.3608208786743301</v>
      </c>
      <c r="E31" s="2">
        <f>(E30-E29)/LN(E30/E29)</f>
        <v>8.4110197561713864</v>
      </c>
      <c r="F31" s="2" t="e">
        <f t="shared" ref="F31:W31" si="27">(F30-F29)/LN(F30/F29)</f>
        <v>#NUM!</v>
      </c>
      <c r="G31" s="2">
        <f t="shared" si="27"/>
        <v>13.344241826095308</v>
      </c>
      <c r="H31" s="2">
        <f t="shared" si="27"/>
        <v>13.344241826095308</v>
      </c>
      <c r="I31" s="2">
        <f t="shared" si="27"/>
        <v>14.355164808143819</v>
      </c>
      <c r="J31" s="2">
        <f t="shared" si="27"/>
        <v>14.797820774258589</v>
      </c>
      <c r="K31" s="2">
        <f t="shared" si="27"/>
        <v>14.797820774258589</v>
      </c>
      <c r="L31" s="2">
        <f t="shared" si="27"/>
        <v>15.810709059826889</v>
      </c>
      <c r="M31" s="2">
        <f t="shared" si="27"/>
        <v>19.288768348025339</v>
      </c>
      <c r="N31" s="2">
        <f t="shared" si="27"/>
        <v>19.849089235531089</v>
      </c>
      <c r="O31" s="2">
        <f t="shared" si="27"/>
        <v>16.497953001781287</v>
      </c>
      <c r="P31" s="2">
        <f t="shared" si="27"/>
        <v>17.264124236635023</v>
      </c>
      <c r="Q31" s="2">
        <f t="shared" si="27"/>
        <v>16.907793158797435</v>
      </c>
      <c r="R31" s="2">
        <f t="shared" si="27"/>
        <v>15.219592844508364</v>
      </c>
      <c r="S31" s="2">
        <f t="shared" si="27"/>
        <v>20.828182728254898</v>
      </c>
      <c r="T31" s="2">
        <f t="shared" si="27"/>
        <v>17.107238376999771</v>
      </c>
      <c r="U31" s="2">
        <f t="shared" si="27"/>
        <v>21.236394124742564</v>
      </c>
      <c r="V31" s="2">
        <f t="shared" si="27"/>
        <v>17.107238376999771</v>
      </c>
      <c r="W31" s="2">
        <f t="shared" si="27"/>
        <v>11.888053647953846</v>
      </c>
      <c r="X31" s="2">
        <f>(X30-X29)/LN(X30/X29)</f>
        <v>25.233059268514161</v>
      </c>
      <c r="Y31" s="2">
        <f>(Y30-Y29)/LN(Y30/Y29)</f>
        <v>19.793552143041975</v>
      </c>
      <c r="Z31" s="2">
        <f t="shared" ref="Z31:BQ31" si="28">(Z30-Z29)/LN(Z30/Z29)</f>
        <v>20.415570336217641</v>
      </c>
      <c r="AA31" s="2">
        <f t="shared" si="28"/>
        <v>18.755035531556526</v>
      </c>
      <c r="AB31" s="2">
        <f t="shared" si="28"/>
        <v>21.859499963362079</v>
      </c>
      <c r="AC31" s="2">
        <f t="shared" si="28"/>
        <v>21.44328351469732</v>
      </c>
      <c r="AD31" s="2">
        <f t="shared" si="28"/>
        <v>23.064468001768347</v>
      </c>
      <c r="AE31" s="2">
        <f t="shared" si="28"/>
        <v>22.679217450086789</v>
      </c>
      <c r="AF31" s="2">
        <f t="shared" si="28"/>
        <v>22.88796715977298</v>
      </c>
      <c r="AG31" s="2">
        <f t="shared" si="28"/>
        <v>23.648664981085915</v>
      </c>
      <c r="AH31" s="2">
        <f t="shared" si="28"/>
        <v>23.91396359608795</v>
      </c>
      <c r="AI31" s="2">
        <f t="shared" si="28"/>
        <v>22.044478433465844</v>
      </c>
      <c r="AJ31" s="2">
        <f t="shared" si="28"/>
        <v>22.468439456685342</v>
      </c>
      <c r="AK31" s="2">
        <f t="shared" si="28"/>
        <v>22.88796715977298</v>
      </c>
      <c r="AL31" s="2">
        <f t="shared" si="28"/>
        <v>20.415570336217641</v>
      </c>
      <c r="AM31" s="2">
        <f t="shared" si="28"/>
        <v>21.022530382735194</v>
      </c>
      <c r="AN31" s="2">
        <f t="shared" si="28"/>
        <v>19.15479446065854</v>
      </c>
      <c r="AO31" s="2">
        <f t="shared" si="28"/>
        <v>15.219592844508364</v>
      </c>
      <c r="AP31" s="2">
        <f t="shared" si="28"/>
        <v>16.269003788244792</v>
      </c>
      <c r="AQ31" s="2">
        <f t="shared" si="28"/>
        <v>16.663279373403423</v>
      </c>
      <c r="AR31" s="2">
        <f t="shared" si="28"/>
        <v>16.269003788244792</v>
      </c>
      <c r="AS31" s="2">
        <f t="shared" si="28"/>
        <v>17.312340490667562</v>
      </c>
      <c r="AT31" s="2">
        <f t="shared" si="28"/>
        <v>17.711915488248529</v>
      </c>
      <c r="AU31" s="2">
        <f t="shared" si="28"/>
        <v>16.269003788244792</v>
      </c>
      <c r="AV31" s="2">
        <f t="shared" si="28"/>
        <v>17.312340490667562</v>
      </c>
      <c r="AW31" s="2">
        <f t="shared" si="28"/>
        <v>17.312340490667562</v>
      </c>
      <c r="AX31" s="2">
        <f t="shared" si="28"/>
        <v>17.052779100191401</v>
      </c>
      <c r="AY31" s="2">
        <f t="shared" si="28"/>
        <v>19.384878755733688</v>
      </c>
      <c r="AZ31" s="2">
        <f t="shared" si="28"/>
        <v>17.437779513274059</v>
      </c>
      <c r="BA31" s="2">
        <f t="shared" si="28"/>
        <v>18.971454153426617</v>
      </c>
      <c r="BB31" s="2">
        <f t="shared" si="28"/>
        <v>19.15479446065854</v>
      </c>
      <c r="BC31" s="2">
        <f t="shared" si="28"/>
        <v>17.711915488248529</v>
      </c>
      <c r="BD31" s="2">
        <f t="shared" si="28"/>
        <v>12.716800678580446</v>
      </c>
      <c r="BE31" s="2">
        <f t="shared" si="28"/>
        <v>18.129192749608475</v>
      </c>
      <c r="BF31" s="2">
        <f t="shared" si="28"/>
        <v>17.69969757798447</v>
      </c>
      <c r="BG31" s="2">
        <f t="shared" si="28"/>
        <v>19.392690040058554</v>
      </c>
      <c r="BH31" s="2">
        <f t="shared" si="28"/>
        <v>19.384878755733688</v>
      </c>
      <c r="BI31" s="2">
        <f t="shared" si="28"/>
        <v>15.869645449778599</v>
      </c>
      <c r="BJ31" s="2">
        <f t="shared" si="28"/>
        <v>15.869645449778599</v>
      </c>
      <c r="BK31" s="2">
        <f t="shared" si="28"/>
        <v>11.541560327111707</v>
      </c>
      <c r="BL31" s="2">
        <f t="shared" si="28"/>
        <v>13.383039694505456</v>
      </c>
      <c r="BM31" s="2">
        <f t="shared" si="28"/>
        <v>12.5788385245523</v>
      </c>
      <c r="BN31" s="2">
        <f t="shared" si="28"/>
        <v>12.984255368000671</v>
      </c>
      <c r="BO31" s="2">
        <f t="shared" si="28"/>
        <v>12.331517311882159</v>
      </c>
      <c r="BP31" s="2">
        <f t="shared" si="28"/>
        <v>9.053403447881351</v>
      </c>
      <c r="BQ31" s="2">
        <f t="shared" si="28"/>
        <v>11.13570405859867</v>
      </c>
      <c r="BR31" s="2"/>
      <c r="BU31" s="5">
        <f t="shared" ref="BU31" si="29">(BU30-BU29)/LN(BU30/BU29)</f>
        <v>19.066386086370191</v>
      </c>
    </row>
    <row r="32" spans="1:73" x14ac:dyDescent="0.3">
      <c r="C32" s="1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U32" s="5"/>
    </row>
    <row r="33" spans="1:75" ht="16.3" x14ac:dyDescent="0.35">
      <c r="A33" s="13" t="s">
        <v>32</v>
      </c>
      <c r="B33" s="6" t="s">
        <v>38</v>
      </c>
      <c r="C33" s="13" t="s">
        <v>34</v>
      </c>
      <c r="D33" s="6">
        <f>D18-D16</f>
        <v>4</v>
      </c>
      <c r="E33" s="6">
        <f>E18-E16</f>
        <v>6</v>
      </c>
      <c r="F33" s="6">
        <f t="shared" ref="F33:W33" si="30">F18-F16</f>
        <v>9</v>
      </c>
      <c r="G33" s="6">
        <f t="shared" si="30"/>
        <v>11</v>
      </c>
      <c r="H33" s="6">
        <f t="shared" si="30"/>
        <v>13</v>
      </c>
      <c r="I33" s="6">
        <f t="shared" si="30"/>
        <v>13</v>
      </c>
      <c r="J33" s="6">
        <f t="shared" si="30"/>
        <v>13</v>
      </c>
      <c r="K33" s="6">
        <f t="shared" si="30"/>
        <v>13</v>
      </c>
      <c r="L33" s="6">
        <f t="shared" si="30"/>
        <v>13</v>
      </c>
      <c r="M33" s="6">
        <f t="shared" si="30"/>
        <v>11</v>
      </c>
      <c r="N33" s="6">
        <f t="shared" si="30"/>
        <v>16</v>
      </c>
      <c r="O33" s="6">
        <f t="shared" si="30"/>
        <v>10</v>
      </c>
      <c r="P33" s="6">
        <f t="shared" si="30"/>
        <v>9</v>
      </c>
      <c r="Q33" s="6">
        <f t="shared" si="30"/>
        <v>11</v>
      </c>
      <c r="R33" s="6">
        <f t="shared" si="30"/>
        <v>7</v>
      </c>
      <c r="S33" s="6">
        <f t="shared" si="30"/>
        <v>10</v>
      </c>
      <c r="T33" s="6">
        <f t="shared" si="30"/>
        <v>9</v>
      </c>
      <c r="U33" s="6">
        <f t="shared" si="30"/>
        <v>41</v>
      </c>
      <c r="V33" s="6">
        <f t="shared" si="30"/>
        <v>12</v>
      </c>
      <c r="W33" s="6">
        <f t="shared" si="30"/>
        <v>6</v>
      </c>
      <c r="X33" s="6">
        <f>X18-X16</f>
        <v>11</v>
      </c>
      <c r="Y33" s="6">
        <f>Y19-Y16</f>
        <v>80</v>
      </c>
      <c r="Z33" s="6">
        <f t="shared" ref="Z33:BQ33" si="31">Z18-Z16</f>
        <v>10</v>
      </c>
      <c r="AA33" s="6">
        <f t="shared" si="31"/>
        <v>8</v>
      </c>
      <c r="AB33" s="6">
        <f t="shared" si="31"/>
        <v>12</v>
      </c>
      <c r="AC33" s="6">
        <f t="shared" si="31"/>
        <v>10</v>
      </c>
      <c r="AD33" s="6">
        <f t="shared" si="31"/>
        <v>18</v>
      </c>
      <c r="AE33" s="6">
        <f t="shared" si="31"/>
        <v>11</v>
      </c>
      <c r="AF33" s="6">
        <f t="shared" si="31"/>
        <v>11</v>
      </c>
      <c r="AG33" s="6">
        <f t="shared" si="31"/>
        <v>13</v>
      </c>
      <c r="AH33" s="6">
        <f t="shared" si="31"/>
        <v>13</v>
      </c>
      <c r="AI33" s="6">
        <f t="shared" si="31"/>
        <v>11</v>
      </c>
      <c r="AJ33" s="6">
        <f t="shared" si="31"/>
        <v>11</v>
      </c>
      <c r="AK33" s="6">
        <f t="shared" si="31"/>
        <v>12</v>
      </c>
      <c r="AL33" s="6">
        <f t="shared" si="31"/>
        <v>11</v>
      </c>
      <c r="AM33" s="6">
        <f t="shared" si="31"/>
        <v>11</v>
      </c>
      <c r="AN33" s="6">
        <f t="shared" si="31"/>
        <v>7</v>
      </c>
      <c r="AO33" s="6">
        <f t="shared" si="31"/>
        <v>5</v>
      </c>
      <c r="AP33" s="6">
        <f t="shared" si="31"/>
        <v>8</v>
      </c>
      <c r="AQ33" s="6">
        <f t="shared" si="31"/>
        <v>8</v>
      </c>
      <c r="AR33" s="6">
        <f t="shared" si="31"/>
        <v>7</v>
      </c>
      <c r="AS33" s="6">
        <f t="shared" si="31"/>
        <v>7</v>
      </c>
      <c r="AT33" s="6">
        <f t="shared" si="31"/>
        <v>8</v>
      </c>
      <c r="AU33" s="6">
        <f t="shared" si="31"/>
        <v>8</v>
      </c>
      <c r="AV33" s="6">
        <f t="shared" si="31"/>
        <v>8</v>
      </c>
      <c r="AW33" s="6">
        <f t="shared" si="31"/>
        <v>8</v>
      </c>
      <c r="AX33" s="6">
        <f t="shared" si="31"/>
        <v>-32</v>
      </c>
      <c r="AY33" s="6">
        <f t="shared" si="31"/>
        <v>8</v>
      </c>
      <c r="AZ33" s="6">
        <f t="shared" si="31"/>
        <v>7</v>
      </c>
      <c r="BA33" s="6">
        <f t="shared" si="31"/>
        <v>9</v>
      </c>
      <c r="BB33" s="6">
        <f t="shared" si="31"/>
        <v>8</v>
      </c>
      <c r="BC33" s="6">
        <f t="shared" si="31"/>
        <v>6</v>
      </c>
      <c r="BD33" s="6">
        <f t="shared" si="31"/>
        <v>7</v>
      </c>
      <c r="BE33" s="6">
        <f t="shared" si="31"/>
        <v>12</v>
      </c>
      <c r="BF33" s="6">
        <f t="shared" si="31"/>
        <v>14</v>
      </c>
      <c r="BG33" s="6">
        <f t="shared" si="31"/>
        <v>19</v>
      </c>
      <c r="BH33" s="6">
        <f t="shared" si="31"/>
        <v>12</v>
      </c>
      <c r="BI33" s="6">
        <f t="shared" si="31"/>
        <v>8</v>
      </c>
      <c r="BJ33" s="6">
        <f t="shared" si="31"/>
        <v>7</v>
      </c>
      <c r="BK33" s="6">
        <f t="shared" si="31"/>
        <v>5</v>
      </c>
      <c r="BL33" s="6">
        <f t="shared" si="31"/>
        <v>6</v>
      </c>
      <c r="BM33" s="6">
        <f t="shared" si="31"/>
        <v>6</v>
      </c>
      <c r="BN33" s="6">
        <f t="shared" si="31"/>
        <v>6</v>
      </c>
      <c r="BO33" s="6">
        <f t="shared" si="31"/>
        <v>5</v>
      </c>
      <c r="BP33" s="6">
        <f t="shared" si="31"/>
        <v>3</v>
      </c>
      <c r="BQ33" s="6">
        <f t="shared" si="31"/>
        <v>8</v>
      </c>
      <c r="BU33" s="5">
        <f t="shared" ref="BU33" si="32">BU18-BU16</f>
        <v>9.3409090909090864</v>
      </c>
    </row>
    <row r="34" spans="1:75" ht="16.3" x14ac:dyDescent="0.35">
      <c r="C34" s="13" t="s">
        <v>35</v>
      </c>
      <c r="D34" s="6">
        <f>D14-D12</f>
        <v>4</v>
      </c>
      <c r="E34" s="6">
        <f>E14-E12</f>
        <v>7</v>
      </c>
      <c r="F34" s="6">
        <f t="shared" ref="F34:W34" si="33">F14-F12</f>
        <v>10</v>
      </c>
      <c r="G34" s="6">
        <f t="shared" si="33"/>
        <v>11</v>
      </c>
      <c r="H34" s="6">
        <f t="shared" si="33"/>
        <v>11</v>
      </c>
      <c r="I34" s="6">
        <f t="shared" si="33"/>
        <v>12</v>
      </c>
      <c r="J34" s="6">
        <f t="shared" si="33"/>
        <v>12</v>
      </c>
      <c r="K34" s="6">
        <f t="shared" si="33"/>
        <v>12</v>
      </c>
      <c r="L34" s="6">
        <f t="shared" si="33"/>
        <v>13</v>
      </c>
      <c r="M34" s="6">
        <f t="shared" si="33"/>
        <v>16</v>
      </c>
      <c r="N34" s="6">
        <f t="shared" si="33"/>
        <v>17</v>
      </c>
      <c r="O34" s="6">
        <f t="shared" si="33"/>
        <v>12</v>
      </c>
      <c r="P34" s="6">
        <f t="shared" si="33"/>
        <v>14</v>
      </c>
      <c r="Q34" s="6">
        <f t="shared" si="33"/>
        <v>12</v>
      </c>
      <c r="R34" s="6">
        <f t="shared" si="33"/>
        <v>10</v>
      </c>
      <c r="S34" s="6">
        <f t="shared" si="33"/>
        <v>15</v>
      </c>
      <c r="T34" s="6">
        <f t="shared" si="33"/>
        <v>13</v>
      </c>
      <c r="U34" s="6">
        <f t="shared" si="33"/>
        <v>15</v>
      </c>
      <c r="V34" s="6">
        <f t="shared" si="33"/>
        <v>13</v>
      </c>
      <c r="W34" s="6">
        <f t="shared" si="33"/>
        <v>10</v>
      </c>
      <c r="X34" s="6">
        <f>X14-X12</f>
        <v>21</v>
      </c>
      <c r="Y34" s="6">
        <f>Y14-Y12</f>
        <v>14</v>
      </c>
      <c r="Z34" s="6">
        <f t="shared" ref="Z34:BQ34" si="34">Z14-Z12</f>
        <v>15</v>
      </c>
      <c r="AA34" s="6">
        <f t="shared" si="34"/>
        <v>13</v>
      </c>
      <c r="AB34" s="6">
        <f t="shared" si="34"/>
        <v>16</v>
      </c>
      <c r="AC34" s="6">
        <f t="shared" si="34"/>
        <v>16</v>
      </c>
      <c r="AD34" s="6">
        <f t="shared" si="34"/>
        <v>18</v>
      </c>
      <c r="AE34" s="6">
        <f t="shared" si="34"/>
        <v>16</v>
      </c>
      <c r="AF34" s="6">
        <f t="shared" si="34"/>
        <v>17</v>
      </c>
      <c r="AG34" s="6">
        <f t="shared" si="34"/>
        <v>19</v>
      </c>
      <c r="AH34" s="6">
        <f t="shared" si="34"/>
        <v>18</v>
      </c>
      <c r="AI34" s="6">
        <f t="shared" si="34"/>
        <v>17</v>
      </c>
      <c r="AJ34" s="6">
        <f t="shared" si="34"/>
        <v>17</v>
      </c>
      <c r="AK34" s="6">
        <f t="shared" si="34"/>
        <v>17</v>
      </c>
      <c r="AL34" s="6">
        <f t="shared" si="34"/>
        <v>15</v>
      </c>
      <c r="AM34" s="6">
        <f t="shared" si="34"/>
        <v>16</v>
      </c>
      <c r="AN34" s="6">
        <f t="shared" si="34"/>
        <v>13</v>
      </c>
      <c r="AO34" s="6">
        <f t="shared" si="34"/>
        <v>10</v>
      </c>
      <c r="AP34" s="6">
        <f t="shared" si="34"/>
        <v>11</v>
      </c>
      <c r="AQ34" s="6">
        <f t="shared" si="34"/>
        <v>11</v>
      </c>
      <c r="AR34" s="6">
        <f t="shared" si="34"/>
        <v>11</v>
      </c>
      <c r="AS34" s="6">
        <f t="shared" si="34"/>
        <v>12</v>
      </c>
      <c r="AT34" s="6">
        <f t="shared" si="34"/>
        <v>12</v>
      </c>
      <c r="AU34" s="6">
        <f t="shared" si="34"/>
        <v>11</v>
      </c>
      <c r="AV34" s="6">
        <f t="shared" si="34"/>
        <v>12</v>
      </c>
      <c r="AW34" s="6">
        <f t="shared" si="34"/>
        <v>12</v>
      </c>
      <c r="AX34" s="6">
        <f t="shared" si="34"/>
        <v>11</v>
      </c>
      <c r="AY34" s="6">
        <f t="shared" si="34"/>
        <v>14</v>
      </c>
      <c r="AZ34" s="6">
        <f t="shared" si="34"/>
        <v>11</v>
      </c>
      <c r="BA34" s="6">
        <f t="shared" si="34"/>
        <v>14</v>
      </c>
      <c r="BB34" s="6">
        <f t="shared" si="34"/>
        <v>13</v>
      </c>
      <c r="BC34" s="6">
        <f t="shared" si="34"/>
        <v>12</v>
      </c>
      <c r="BD34" s="6">
        <f t="shared" si="34"/>
        <v>8</v>
      </c>
      <c r="BE34" s="6">
        <f t="shared" si="34"/>
        <v>14</v>
      </c>
      <c r="BF34" s="6">
        <f t="shared" si="34"/>
        <v>14</v>
      </c>
      <c r="BG34" s="6">
        <f t="shared" si="34"/>
        <v>17</v>
      </c>
      <c r="BH34" s="6">
        <f t="shared" si="34"/>
        <v>14</v>
      </c>
      <c r="BI34" s="6">
        <f t="shared" si="34"/>
        <v>11</v>
      </c>
      <c r="BJ34" s="6">
        <f t="shared" si="34"/>
        <v>11</v>
      </c>
      <c r="BK34" s="6">
        <f t="shared" si="34"/>
        <v>8</v>
      </c>
      <c r="BL34" s="6">
        <f t="shared" si="34"/>
        <v>9</v>
      </c>
      <c r="BM34" s="6">
        <f t="shared" si="34"/>
        <v>9</v>
      </c>
      <c r="BN34" s="6">
        <f t="shared" si="34"/>
        <v>9</v>
      </c>
      <c r="BO34" s="6">
        <f t="shared" si="34"/>
        <v>8</v>
      </c>
      <c r="BP34" s="6">
        <f t="shared" si="34"/>
        <v>6</v>
      </c>
      <c r="BQ34" s="6">
        <f t="shared" si="34"/>
        <v>8</v>
      </c>
      <c r="BU34" s="5">
        <f t="shared" ref="BU34" si="35">BU14-BU12</f>
        <v>13.86363636363636</v>
      </c>
    </row>
    <row r="35" spans="1:75" ht="16.3" x14ac:dyDescent="0.35">
      <c r="C35" s="13" t="s">
        <v>32</v>
      </c>
      <c r="D35" s="2" t="e">
        <f>(D34-D33)/LN(D34/D33)</f>
        <v>#DIV/0!</v>
      </c>
      <c r="E35" s="2">
        <f>(E34-E33)/LN(E34/E33)</f>
        <v>6.4871591946308804</v>
      </c>
      <c r="F35" s="2">
        <f t="shared" ref="F35:W35" si="36">(F34-F33)/LN(F34/F33)</f>
        <v>9.4912215810298992</v>
      </c>
      <c r="G35" s="2" t="e">
        <f t="shared" si="36"/>
        <v>#DIV/0!</v>
      </c>
      <c r="H35" s="2">
        <f t="shared" si="36"/>
        <v>11.972170593928498</v>
      </c>
      <c r="I35" s="2">
        <f t="shared" si="36"/>
        <v>12.493330486502506</v>
      </c>
      <c r="J35" s="2">
        <f t="shared" si="36"/>
        <v>12.493330486502506</v>
      </c>
      <c r="K35" s="2">
        <f t="shared" si="36"/>
        <v>12.493330486502506</v>
      </c>
      <c r="L35" s="2" t="e">
        <f t="shared" si="36"/>
        <v>#DIV/0!</v>
      </c>
      <c r="M35" s="2">
        <f t="shared" si="36"/>
        <v>13.344241826095308</v>
      </c>
      <c r="N35" s="2">
        <f t="shared" si="36"/>
        <v>16.494948257622092</v>
      </c>
      <c r="O35" s="2">
        <f t="shared" si="36"/>
        <v>10.969629895494156</v>
      </c>
      <c r="P35" s="2">
        <f t="shared" si="36"/>
        <v>11.316499227839616</v>
      </c>
      <c r="Q35" s="2">
        <f t="shared" si="36"/>
        <v>11.492749966698991</v>
      </c>
      <c r="R35" s="2">
        <f t="shared" si="36"/>
        <v>8.4110197561713864</v>
      </c>
      <c r="S35" s="2">
        <f t="shared" si="36"/>
        <v>12.331517311882159</v>
      </c>
      <c r="T35" s="2">
        <f t="shared" si="36"/>
        <v>10.877700433016333</v>
      </c>
      <c r="U35" s="2">
        <f t="shared" si="36"/>
        <v>25.857219906830597</v>
      </c>
      <c r="V35" s="2">
        <f t="shared" si="36"/>
        <v>12.493330486502508</v>
      </c>
      <c r="W35" s="2">
        <f t="shared" si="36"/>
        <v>7.8304607558848698</v>
      </c>
      <c r="X35" s="2">
        <f>(X34-X33)/LN(X34/X33)</f>
        <v>15.46486219947016</v>
      </c>
      <c r="Y35" s="2">
        <f>(Y34-Y33)/LN(Y34/Y33)</f>
        <v>37.866415552154635</v>
      </c>
      <c r="Z35" s="2">
        <f t="shared" ref="Z35:BQ35" si="37">(Z34-Z33)/LN(Z34/Z33)</f>
        <v>12.331517311882159</v>
      </c>
      <c r="AA35" s="2">
        <f t="shared" si="37"/>
        <v>10.298495384568954</v>
      </c>
      <c r="AB35" s="2">
        <f t="shared" si="37"/>
        <v>13.904237987128832</v>
      </c>
      <c r="AC35" s="2">
        <f t="shared" si="37"/>
        <v>12.765858871406659</v>
      </c>
      <c r="AD35" s="2" t="e">
        <f t="shared" si="37"/>
        <v>#DIV/0!</v>
      </c>
      <c r="AE35" s="2">
        <f t="shared" si="37"/>
        <v>13.344241826095308</v>
      </c>
      <c r="AF35" s="2">
        <f t="shared" si="37"/>
        <v>13.783025323674442</v>
      </c>
      <c r="AG35" s="2">
        <f t="shared" si="37"/>
        <v>15.810709059826889</v>
      </c>
      <c r="AH35" s="2">
        <f t="shared" si="37"/>
        <v>15.364646051784067</v>
      </c>
      <c r="AI35" s="2">
        <f t="shared" si="37"/>
        <v>13.783025323674442</v>
      </c>
      <c r="AJ35" s="2">
        <f t="shared" si="37"/>
        <v>13.783025323674442</v>
      </c>
      <c r="AK35" s="2">
        <f t="shared" si="37"/>
        <v>14.355164808143819</v>
      </c>
      <c r="AL35" s="2">
        <f t="shared" si="37"/>
        <v>12.896780398992885</v>
      </c>
      <c r="AM35" s="2">
        <f t="shared" si="37"/>
        <v>13.344241826095308</v>
      </c>
      <c r="AN35" s="2">
        <f t="shared" si="37"/>
        <v>9.6924393778668438</v>
      </c>
      <c r="AO35" s="2">
        <f t="shared" si="37"/>
        <v>7.2134752044448174</v>
      </c>
      <c r="AP35" s="2">
        <f t="shared" si="37"/>
        <v>9.4205208067835216</v>
      </c>
      <c r="AQ35" s="2">
        <f t="shared" si="37"/>
        <v>9.4205208067835216</v>
      </c>
      <c r="AR35" s="2">
        <f t="shared" si="37"/>
        <v>8.8498487889922348</v>
      </c>
      <c r="AS35" s="2">
        <f t="shared" si="37"/>
        <v>9.2764980722569277</v>
      </c>
      <c r="AT35" s="2">
        <f t="shared" si="37"/>
        <v>9.8652138495057269</v>
      </c>
      <c r="AU35" s="2">
        <f t="shared" si="37"/>
        <v>9.4205208067835216</v>
      </c>
      <c r="AV35" s="2">
        <f t="shared" si="37"/>
        <v>9.8652138495057269</v>
      </c>
      <c r="AW35" s="2">
        <f t="shared" si="37"/>
        <v>9.8652138495057269</v>
      </c>
      <c r="AX35" s="2" t="e">
        <f t="shared" si="37"/>
        <v>#NUM!</v>
      </c>
      <c r="AY35" s="2">
        <f t="shared" si="37"/>
        <v>10.72164175734866</v>
      </c>
      <c r="AZ35" s="2">
        <f t="shared" si="37"/>
        <v>8.8498487889922348</v>
      </c>
      <c r="BA35" s="2">
        <f t="shared" si="37"/>
        <v>11.316499227839616</v>
      </c>
      <c r="BB35" s="2">
        <f t="shared" si="37"/>
        <v>10.298495384568954</v>
      </c>
      <c r="BC35" s="2">
        <f t="shared" si="37"/>
        <v>8.6561702453337812</v>
      </c>
      <c r="BD35" s="2">
        <f t="shared" si="37"/>
        <v>7.488875689418621</v>
      </c>
      <c r="BE35" s="2">
        <f t="shared" si="37"/>
        <v>12.974318389261761</v>
      </c>
      <c r="BF35" s="2" t="e">
        <f t="shared" si="37"/>
        <v>#DIV/0!</v>
      </c>
      <c r="BG35" s="2">
        <f t="shared" si="37"/>
        <v>17.981466215212023</v>
      </c>
      <c r="BH35" s="2">
        <f t="shared" si="37"/>
        <v>12.974318389261761</v>
      </c>
      <c r="BI35" s="2">
        <f t="shared" si="37"/>
        <v>9.4205208067835216</v>
      </c>
      <c r="BJ35" s="2">
        <f t="shared" si="37"/>
        <v>8.8498487889922348</v>
      </c>
      <c r="BK35" s="2">
        <f t="shared" si="37"/>
        <v>6.3829294357033293</v>
      </c>
      <c r="BL35" s="2">
        <f t="shared" si="37"/>
        <v>7.3989103871292947</v>
      </c>
      <c r="BM35" s="2">
        <f t="shared" si="37"/>
        <v>7.3989103871292947</v>
      </c>
      <c r="BN35" s="2">
        <f t="shared" si="37"/>
        <v>7.3989103871292947</v>
      </c>
      <c r="BO35" s="2">
        <f t="shared" si="37"/>
        <v>6.3829294357033293</v>
      </c>
      <c r="BP35" s="2">
        <f t="shared" si="37"/>
        <v>4.3280851226668906</v>
      </c>
      <c r="BQ35" s="2" t="e">
        <f t="shared" si="37"/>
        <v>#DIV/0!</v>
      </c>
      <c r="BR35" s="2"/>
      <c r="BU35" s="5">
        <f t="shared" ref="BU35" si="38">(BU34-BU33)/LN(BU34/BU33)</f>
        <v>11.453835529343909</v>
      </c>
    </row>
    <row r="36" spans="1:75" x14ac:dyDescent="0.3">
      <c r="C36" s="13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U36" s="5"/>
    </row>
    <row r="37" spans="1:75" ht="16.3" x14ac:dyDescent="0.35">
      <c r="A37" s="13" t="s">
        <v>32</v>
      </c>
      <c r="B37" s="6" t="s">
        <v>51</v>
      </c>
      <c r="C37" s="13" t="s">
        <v>34</v>
      </c>
      <c r="D37" s="5">
        <f>D11-D8</f>
        <v>3</v>
      </c>
      <c r="E37" s="5">
        <f>E11-E8</f>
        <v>6</v>
      </c>
      <c r="F37" s="5">
        <f t="shared" ref="F37:W37" si="39">F11-F8</f>
        <v>9</v>
      </c>
      <c r="G37" s="5">
        <f t="shared" si="39"/>
        <v>9</v>
      </c>
      <c r="H37" s="5">
        <f t="shared" si="39"/>
        <v>11</v>
      </c>
      <c r="I37" s="5">
        <f t="shared" si="39"/>
        <v>13</v>
      </c>
      <c r="J37" s="5">
        <f t="shared" si="39"/>
        <v>12</v>
      </c>
      <c r="K37" s="5">
        <f t="shared" si="39"/>
        <v>11</v>
      </c>
      <c r="L37" s="5">
        <f t="shared" si="39"/>
        <v>11</v>
      </c>
      <c r="M37" s="5">
        <f t="shared" si="39"/>
        <v>12</v>
      </c>
      <c r="N37" s="5">
        <f t="shared" si="39"/>
        <v>16</v>
      </c>
      <c r="O37" s="5">
        <f t="shared" si="39"/>
        <v>11</v>
      </c>
      <c r="P37" s="5">
        <f t="shared" si="39"/>
        <v>7</v>
      </c>
      <c r="Q37" s="5">
        <f t="shared" si="39"/>
        <v>8</v>
      </c>
      <c r="R37" s="5">
        <f t="shared" si="39"/>
        <v>6</v>
      </c>
      <c r="S37" s="5">
        <f t="shared" si="39"/>
        <v>7</v>
      </c>
      <c r="T37" s="5">
        <f t="shared" si="39"/>
        <v>7</v>
      </c>
      <c r="U37" s="5">
        <f t="shared" si="39"/>
        <v>7</v>
      </c>
      <c r="V37" s="5">
        <f t="shared" si="39"/>
        <v>9</v>
      </c>
      <c r="W37" s="5">
        <f t="shared" si="39"/>
        <v>10</v>
      </c>
      <c r="X37" s="5">
        <f>X11-X8</f>
        <v>8</v>
      </c>
      <c r="Y37" s="5">
        <f>Y11-Y8</f>
        <v>7</v>
      </c>
      <c r="Z37" s="5">
        <f t="shared" ref="Z37:BQ37" si="40">Z11-Z8</f>
        <v>11</v>
      </c>
      <c r="AA37" s="5">
        <f t="shared" si="40"/>
        <v>7</v>
      </c>
      <c r="AB37" s="5">
        <f t="shared" si="40"/>
        <v>7</v>
      </c>
      <c r="AC37" s="5">
        <f t="shared" si="40"/>
        <v>10</v>
      </c>
      <c r="AD37" s="5">
        <f t="shared" si="40"/>
        <v>12</v>
      </c>
      <c r="AE37" s="5">
        <f t="shared" si="40"/>
        <v>9</v>
      </c>
      <c r="AF37" s="5">
        <f t="shared" si="40"/>
        <v>11</v>
      </c>
      <c r="AG37" s="5">
        <f t="shared" si="40"/>
        <v>10</v>
      </c>
      <c r="AH37" s="5">
        <f t="shared" si="40"/>
        <v>10</v>
      </c>
      <c r="AI37" s="5">
        <f t="shared" si="40"/>
        <v>10</v>
      </c>
      <c r="AJ37" s="5">
        <f t="shared" si="40"/>
        <v>9</v>
      </c>
      <c r="AK37" s="5">
        <f t="shared" si="40"/>
        <v>9</v>
      </c>
      <c r="AL37" s="5">
        <f t="shared" si="40"/>
        <v>8</v>
      </c>
      <c r="AM37" s="5">
        <f t="shared" si="40"/>
        <v>9</v>
      </c>
      <c r="AN37" s="5">
        <f t="shared" si="40"/>
        <v>-5</v>
      </c>
      <c r="AO37" s="5">
        <f t="shared" si="40"/>
        <v>-7</v>
      </c>
      <c r="AP37" s="5">
        <f t="shared" si="40"/>
        <v>-7</v>
      </c>
      <c r="AQ37" s="5">
        <f t="shared" si="40"/>
        <v>-7</v>
      </c>
      <c r="AR37" s="5">
        <f t="shared" si="40"/>
        <v>-6</v>
      </c>
      <c r="AS37" s="5">
        <f t="shared" si="40"/>
        <v>-7</v>
      </c>
      <c r="AT37" s="5">
        <f t="shared" si="40"/>
        <v>-7</v>
      </c>
      <c r="AU37" s="5">
        <f t="shared" si="40"/>
        <v>-6</v>
      </c>
      <c r="AV37" s="5">
        <f t="shared" si="40"/>
        <v>-6</v>
      </c>
      <c r="AW37" s="5">
        <f t="shared" si="40"/>
        <v>-6</v>
      </c>
      <c r="AX37" s="5">
        <f t="shared" si="40"/>
        <v>-5</v>
      </c>
      <c r="AY37" s="5">
        <f t="shared" si="40"/>
        <v>-5</v>
      </c>
      <c r="AZ37" s="5">
        <f t="shared" si="40"/>
        <v>-6</v>
      </c>
      <c r="BA37" s="5">
        <f t="shared" si="40"/>
        <v>-6</v>
      </c>
      <c r="BB37" s="5">
        <f t="shared" si="40"/>
        <v>-5</v>
      </c>
      <c r="BC37" s="5">
        <f t="shared" si="40"/>
        <v>-6</v>
      </c>
      <c r="BD37" s="5">
        <f t="shared" si="40"/>
        <v>10</v>
      </c>
      <c r="BE37" s="5">
        <f t="shared" si="40"/>
        <v>5</v>
      </c>
      <c r="BF37" s="5">
        <f t="shared" si="40"/>
        <v>7</v>
      </c>
      <c r="BG37" s="5">
        <f t="shared" si="40"/>
        <v>19</v>
      </c>
      <c r="BH37" s="5">
        <f t="shared" si="40"/>
        <v>8</v>
      </c>
      <c r="BI37" s="5">
        <f t="shared" si="40"/>
        <v>6</v>
      </c>
      <c r="BJ37" s="5">
        <f t="shared" si="40"/>
        <v>6</v>
      </c>
      <c r="BK37" s="5">
        <f t="shared" si="40"/>
        <v>5</v>
      </c>
      <c r="BL37" s="5">
        <f t="shared" si="40"/>
        <v>5</v>
      </c>
      <c r="BM37" s="5">
        <f t="shared" si="40"/>
        <v>4</v>
      </c>
      <c r="BN37" s="5">
        <f t="shared" si="40"/>
        <v>5</v>
      </c>
      <c r="BO37" s="5">
        <f t="shared" si="40"/>
        <v>5</v>
      </c>
      <c r="BP37" s="5">
        <f t="shared" si="40"/>
        <v>4</v>
      </c>
      <c r="BQ37" s="5">
        <f t="shared" si="40"/>
        <v>14</v>
      </c>
      <c r="BR37" s="5"/>
      <c r="BU37" s="5">
        <f t="shared" ref="BU37" si="41">BU11-BU8</f>
        <v>3.6363636363636331</v>
      </c>
    </row>
    <row r="38" spans="1:75" ht="16.3" x14ac:dyDescent="0.35">
      <c r="C38" s="13" t="s">
        <v>35</v>
      </c>
      <c r="D38" s="6">
        <f>D18-D16</f>
        <v>4</v>
      </c>
      <c r="E38" s="6">
        <f>E18-E16</f>
        <v>6</v>
      </c>
      <c r="F38" s="6">
        <f t="shared" ref="F38:W38" si="42">F18-F16</f>
        <v>9</v>
      </c>
      <c r="G38" s="6">
        <f t="shared" si="42"/>
        <v>11</v>
      </c>
      <c r="H38" s="6">
        <f t="shared" si="42"/>
        <v>13</v>
      </c>
      <c r="I38" s="6">
        <f t="shared" si="42"/>
        <v>13</v>
      </c>
      <c r="J38" s="6">
        <f t="shared" si="42"/>
        <v>13</v>
      </c>
      <c r="K38" s="6">
        <f t="shared" si="42"/>
        <v>13</v>
      </c>
      <c r="L38" s="6">
        <f t="shared" si="42"/>
        <v>13</v>
      </c>
      <c r="M38" s="6">
        <f t="shared" si="42"/>
        <v>11</v>
      </c>
      <c r="N38" s="6">
        <f t="shared" si="42"/>
        <v>16</v>
      </c>
      <c r="O38" s="6">
        <f t="shared" si="42"/>
        <v>10</v>
      </c>
      <c r="P38" s="6">
        <f t="shared" si="42"/>
        <v>9</v>
      </c>
      <c r="Q38" s="6">
        <f t="shared" si="42"/>
        <v>11</v>
      </c>
      <c r="R38" s="6">
        <f t="shared" si="42"/>
        <v>7</v>
      </c>
      <c r="S38" s="6">
        <f t="shared" si="42"/>
        <v>10</v>
      </c>
      <c r="T38" s="6">
        <f t="shared" si="42"/>
        <v>9</v>
      </c>
      <c r="U38" s="6">
        <f t="shared" si="42"/>
        <v>41</v>
      </c>
      <c r="V38" s="6">
        <f t="shared" si="42"/>
        <v>12</v>
      </c>
      <c r="W38" s="6">
        <f t="shared" si="42"/>
        <v>6</v>
      </c>
      <c r="X38" s="6">
        <f>X18-X16</f>
        <v>11</v>
      </c>
      <c r="Y38" s="6">
        <f>Y19-Y16</f>
        <v>80</v>
      </c>
      <c r="Z38" s="6">
        <f t="shared" ref="Z38:BQ38" si="43">Z18-Z16</f>
        <v>10</v>
      </c>
      <c r="AA38" s="6">
        <f t="shared" si="43"/>
        <v>8</v>
      </c>
      <c r="AB38" s="6">
        <f t="shared" si="43"/>
        <v>12</v>
      </c>
      <c r="AC38" s="6">
        <f t="shared" si="43"/>
        <v>10</v>
      </c>
      <c r="AD38" s="6">
        <f t="shared" si="43"/>
        <v>18</v>
      </c>
      <c r="AE38" s="6">
        <f t="shared" si="43"/>
        <v>11</v>
      </c>
      <c r="AF38" s="6">
        <f t="shared" si="43"/>
        <v>11</v>
      </c>
      <c r="AG38" s="6">
        <f t="shared" si="43"/>
        <v>13</v>
      </c>
      <c r="AH38" s="6">
        <f t="shared" si="43"/>
        <v>13</v>
      </c>
      <c r="AI38" s="6">
        <f t="shared" si="43"/>
        <v>11</v>
      </c>
      <c r="AJ38" s="6">
        <f t="shared" si="43"/>
        <v>11</v>
      </c>
      <c r="AK38" s="6">
        <f t="shared" si="43"/>
        <v>12</v>
      </c>
      <c r="AL38" s="6">
        <f t="shared" si="43"/>
        <v>11</v>
      </c>
      <c r="AM38" s="6">
        <f t="shared" si="43"/>
        <v>11</v>
      </c>
      <c r="AN38" s="6">
        <f t="shared" si="43"/>
        <v>7</v>
      </c>
      <c r="AO38" s="6">
        <f t="shared" si="43"/>
        <v>5</v>
      </c>
      <c r="AP38" s="6">
        <f t="shared" si="43"/>
        <v>8</v>
      </c>
      <c r="AQ38" s="6">
        <f t="shared" si="43"/>
        <v>8</v>
      </c>
      <c r="AR38" s="6">
        <f t="shared" si="43"/>
        <v>7</v>
      </c>
      <c r="AS38" s="6">
        <f t="shared" si="43"/>
        <v>7</v>
      </c>
      <c r="AT38" s="6">
        <f t="shared" si="43"/>
        <v>8</v>
      </c>
      <c r="AU38" s="6">
        <f t="shared" si="43"/>
        <v>8</v>
      </c>
      <c r="AV38" s="6">
        <f t="shared" si="43"/>
        <v>8</v>
      </c>
      <c r="AW38" s="6">
        <f t="shared" si="43"/>
        <v>8</v>
      </c>
      <c r="AX38" s="6">
        <f t="shared" si="43"/>
        <v>-32</v>
      </c>
      <c r="AY38" s="6">
        <f t="shared" si="43"/>
        <v>8</v>
      </c>
      <c r="AZ38" s="6">
        <f t="shared" si="43"/>
        <v>7</v>
      </c>
      <c r="BA38" s="6">
        <f t="shared" si="43"/>
        <v>9</v>
      </c>
      <c r="BB38" s="6">
        <f t="shared" si="43"/>
        <v>8</v>
      </c>
      <c r="BC38" s="6">
        <f t="shared" si="43"/>
        <v>6</v>
      </c>
      <c r="BD38" s="6">
        <f t="shared" si="43"/>
        <v>7</v>
      </c>
      <c r="BE38" s="6">
        <f t="shared" si="43"/>
        <v>12</v>
      </c>
      <c r="BF38" s="6">
        <f t="shared" si="43"/>
        <v>14</v>
      </c>
      <c r="BG38" s="6">
        <f t="shared" si="43"/>
        <v>19</v>
      </c>
      <c r="BH38" s="6">
        <f t="shared" si="43"/>
        <v>12</v>
      </c>
      <c r="BI38" s="6">
        <f t="shared" si="43"/>
        <v>8</v>
      </c>
      <c r="BJ38" s="6">
        <f t="shared" si="43"/>
        <v>7</v>
      </c>
      <c r="BK38" s="6">
        <f t="shared" si="43"/>
        <v>5</v>
      </c>
      <c r="BL38" s="6">
        <f t="shared" si="43"/>
        <v>6</v>
      </c>
      <c r="BM38" s="6">
        <f t="shared" si="43"/>
        <v>6</v>
      </c>
      <c r="BN38" s="6">
        <f t="shared" si="43"/>
        <v>6</v>
      </c>
      <c r="BO38" s="6">
        <f t="shared" si="43"/>
        <v>5</v>
      </c>
      <c r="BP38" s="6">
        <f t="shared" si="43"/>
        <v>3</v>
      </c>
      <c r="BQ38" s="6">
        <f t="shared" si="43"/>
        <v>8</v>
      </c>
      <c r="BU38" s="5">
        <f t="shared" ref="BU38" si="44">BU18-BU16</f>
        <v>9.3409090909090864</v>
      </c>
    </row>
    <row r="39" spans="1:75" ht="16.3" x14ac:dyDescent="0.35">
      <c r="C39" s="13" t="s">
        <v>32</v>
      </c>
      <c r="D39" s="2">
        <f>(D38-D37)/LN(D38/D37)</f>
        <v>3.476059496782208</v>
      </c>
      <c r="E39" s="2" t="e">
        <f>(E38-E37)/LN(E38/E37)</f>
        <v>#DIV/0!</v>
      </c>
      <c r="F39" s="2" t="e">
        <f t="shared" ref="F39:BQ39" si="45">(F38-F37)/LN(F38/F37)</f>
        <v>#DIV/0!</v>
      </c>
      <c r="G39" s="2">
        <f t="shared" si="45"/>
        <v>9.9665773091279419</v>
      </c>
      <c r="H39" s="2">
        <f t="shared" si="45"/>
        <v>11.972170593928494</v>
      </c>
      <c r="I39" s="2" t="e">
        <f t="shared" si="45"/>
        <v>#DIV/0!</v>
      </c>
      <c r="J39" s="2">
        <f t="shared" si="45"/>
        <v>12.493330486502508</v>
      </c>
      <c r="K39" s="2">
        <f t="shared" si="45"/>
        <v>11.972170593928494</v>
      </c>
      <c r="L39" s="2">
        <f t="shared" si="45"/>
        <v>11.972170593928494</v>
      </c>
      <c r="M39" s="2">
        <f t="shared" si="45"/>
        <v>11.492749966698975</v>
      </c>
      <c r="N39" s="2" t="e">
        <f t="shared" si="45"/>
        <v>#DIV/0!</v>
      </c>
      <c r="O39" s="2">
        <f t="shared" si="45"/>
        <v>10.492058687257066</v>
      </c>
      <c r="P39" s="2">
        <f t="shared" si="45"/>
        <v>7.9581582867359462</v>
      </c>
      <c r="Q39" s="2">
        <f t="shared" si="45"/>
        <v>9.4205208067835216</v>
      </c>
      <c r="R39" s="2">
        <f t="shared" si="45"/>
        <v>6.4871591946308804</v>
      </c>
      <c r="S39" s="2">
        <f t="shared" si="45"/>
        <v>8.4110197561713864</v>
      </c>
      <c r="T39" s="2">
        <f t="shared" si="45"/>
        <v>7.9581582867359462</v>
      </c>
      <c r="U39" s="2">
        <f t="shared" si="45"/>
        <v>19.234447300431913</v>
      </c>
      <c r="V39" s="2">
        <f t="shared" si="45"/>
        <v>10.428178490346623</v>
      </c>
      <c r="W39" s="2">
        <f t="shared" si="45"/>
        <v>7.8304607558848698</v>
      </c>
      <c r="X39" s="2">
        <f t="shared" si="45"/>
        <v>9.4205208067835216</v>
      </c>
      <c r="Y39" s="2">
        <f t="shared" si="45"/>
        <v>29.965726364461656</v>
      </c>
      <c r="Z39" s="2">
        <f t="shared" si="45"/>
        <v>10.492058687257066</v>
      </c>
      <c r="AA39" s="2">
        <f t="shared" si="45"/>
        <v>7.488875689418621</v>
      </c>
      <c r="AB39" s="2">
        <f t="shared" si="45"/>
        <v>9.2764980722569277</v>
      </c>
      <c r="AC39" s="2" t="e">
        <f t="shared" si="45"/>
        <v>#DIV/0!</v>
      </c>
      <c r="AD39" s="2">
        <f t="shared" si="45"/>
        <v>14.797820774258589</v>
      </c>
      <c r="AE39" s="2">
        <f t="shared" si="45"/>
        <v>9.9665773091279419</v>
      </c>
      <c r="AF39" s="2" t="e">
        <f t="shared" si="45"/>
        <v>#DIV/0!</v>
      </c>
      <c r="AG39" s="2">
        <f t="shared" si="45"/>
        <v>11.434484060125204</v>
      </c>
      <c r="AH39" s="2">
        <f t="shared" si="45"/>
        <v>11.434484060125204</v>
      </c>
      <c r="AI39" s="2">
        <f t="shared" si="45"/>
        <v>10.492058687257062</v>
      </c>
      <c r="AJ39" s="2">
        <f t="shared" si="45"/>
        <v>9.9665773091279419</v>
      </c>
      <c r="AK39" s="2">
        <f t="shared" si="45"/>
        <v>10.428178490346623</v>
      </c>
      <c r="AL39" s="2">
        <f t="shared" si="45"/>
        <v>9.4205208067835216</v>
      </c>
      <c r="AM39" s="2">
        <f t="shared" si="45"/>
        <v>9.9665773091279419</v>
      </c>
      <c r="AN39" s="2" t="e">
        <f t="shared" si="45"/>
        <v>#NUM!</v>
      </c>
      <c r="AO39" s="2" t="e">
        <f t="shared" si="45"/>
        <v>#NUM!</v>
      </c>
      <c r="AP39" s="2" t="e">
        <f t="shared" si="45"/>
        <v>#NUM!</v>
      </c>
      <c r="AQ39" s="2" t="e">
        <f t="shared" si="45"/>
        <v>#NUM!</v>
      </c>
      <c r="AR39" s="2" t="e">
        <f t="shared" si="45"/>
        <v>#NUM!</v>
      </c>
      <c r="AS39" s="2" t="e">
        <f t="shared" si="45"/>
        <v>#NUM!</v>
      </c>
      <c r="AT39" s="2" t="e">
        <f t="shared" si="45"/>
        <v>#NUM!</v>
      </c>
      <c r="AU39" s="2" t="e">
        <f t="shared" si="45"/>
        <v>#NUM!</v>
      </c>
      <c r="AV39" s="2" t="e">
        <f t="shared" si="45"/>
        <v>#NUM!</v>
      </c>
      <c r="AW39" s="2" t="e">
        <f t="shared" si="45"/>
        <v>#NUM!</v>
      </c>
      <c r="AX39" s="2">
        <f t="shared" si="45"/>
        <v>-14.545078505785559</v>
      </c>
      <c r="AY39" s="2" t="e">
        <f t="shared" si="45"/>
        <v>#NUM!</v>
      </c>
      <c r="AZ39" s="2" t="e">
        <f t="shared" si="45"/>
        <v>#NUM!</v>
      </c>
      <c r="BA39" s="2" t="e">
        <f t="shared" si="45"/>
        <v>#NUM!</v>
      </c>
      <c r="BB39" s="2" t="e">
        <f t="shared" si="45"/>
        <v>#NUM!</v>
      </c>
      <c r="BC39" s="2" t="e">
        <f t="shared" si="45"/>
        <v>#NUM!</v>
      </c>
      <c r="BD39" s="2">
        <f t="shared" si="45"/>
        <v>8.4110197561713864</v>
      </c>
      <c r="BE39" s="2">
        <f t="shared" si="45"/>
        <v>7.9957166959010637</v>
      </c>
      <c r="BF39" s="2">
        <f t="shared" si="45"/>
        <v>10.098865286222745</v>
      </c>
      <c r="BG39" s="2" t="e">
        <f t="shared" si="45"/>
        <v>#DIV/0!</v>
      </c>
      <c r="BH39" s="2">
        <f t="shared" si="45"/>
        <v>9.8652138495057269</v>
      </c>
      <c r="BI39" s="2">
        <f t="shared" si="45"/>
        <v>6.9521189935644161</v>
      </c>
      <c r="BJ39" s="2">
        <f t="shared" si="45"/>
        <v>6.4871591946308804</v>
      </c>
      <c r="BK39" s="2" t="e">
        <f t="shared" si="45"/>
        <v>#DIV/0!</v>
      </c>
      <c r="BL39" s="2">
        <f t="shared" si="45"/>
        <v>5.4848149477470782</v>
      </c>
      <c r="BM39" s="2">
        <f t="shared" si="45"/>
        <v>4.9326069247528634</v>
      </c>
      <c r="BN39" s="2">
        <f t="shared" si="45"/>
        <v>5.4848149477470782</v>
      </c>
      <c r="BO39" s="2" t="e">
        <f t="shared" si="45"/>
        <v>#DIV/0!</v>
      </c>
      <c r="BP39" s="2">
        <f t="shared" si="45"/>
        <v>3.4760594967822072</v>
      </c>
      <c r="BQ39" s="2">
        <f t="shared" si="45"/>
        <v>10.721641757348658</v>
      </c>
      <c r="BR39" s="2"/>
      <c r="BU39" s="5">
        <f t="shared" ref="BU39" si="46">(BU38-BU37)/LN(BU38/BU37)</f>
        <v>6.0466696561523205</v>
      </c>
    </row>
    <row r="40" spans="1:75" ht="15.65" thickBot="1" x14ac:dyDescent="0.35">
      <c r="C40" s="13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U40" s="5"/>
    </row>
    <row r="41" spans="1:75" x14ac:dyDescent="0.3">
      <c r="D41" s="3">
        <f>D7</f>
        <v>0</v>
      </c>
      <c r="E41" s="3">
        <f t="shared" ref="E41" si="47">E7</f>
        <v>1</v>
      </c>
      <c r="F41" s="3">
        <f t="shared" ref="F41:BQ41" si="48">F7</f>
        <v>2</v>
      </c>
      <c r="G41" s="3">
        <f t="shared" si="48"/>
        <v>3</v>
      </c>
      <c r="H41" s="3">
        <f t="shared" si="48"/>
        <v>4</v>
      </c>
      <c r="I41" s="3">
        <f t="shared" si="48"/>
        <v>5</v>
      </c>
      <c r="J41" s="3">
        <f t="shared" si="48"/>
        <v>6</v>
      </c>
      <c r="K41" s="3">
        <f t="shared" si="48"/>
        <v>6.9999999999999991</v>
      </c>
      <c r="L41" s="36">
        <f t="shared" si="48"/>
        <v>7.9999999999999991</v>
      </c>
      <c r="M41" s="3">
        <f t="shared" si="48"/>
        <v>9</v>
      </c>
      <c r="N41" s="3">
        <f t="shared" si="48"/>
        <v>10</v>
      </c>
      <c r="O41" s="3">
        <f t="shared" si="48"/>
        <v>11</v>
      </c>
      <c r="P41" s="3">
        <f t="shared" si="48"/>
        <v>12</v>
      </c>
      <c r="Q41" s="3">
        <f t="shared" si="48"/>
        <v>13</v>
      </c>
      <c r="R41" s="3">
        <f t="shared" si="48"/>
        <v>14</v>
      </c>
      <c r="S41" s="3">
        <f t="shared" si="48"/>
        <v>14.999999999999998</v>
      </c>
      <c r="T41" s="3">
        <f t="shared" si="48"/>
        <v>15.999999999999996</v>
      </c>
      <c r="U41" s="3">
        <f t="shared" si="48"/>
        <v>16.999999999999996</v>
      </c>
      <c r="V41" s="3">
        <f t="shared" si="48"/>
        <v>17.999999999999996</v>
      </c>
      <c r="W41" s="3">
        <f t="shared" si="48"/>
        <v>18.999999999999993</v>
      </c>
      <c r="X41" s="3">
        <f t="shared" si="48"/>
        <v>19.999999999999993</v>
      </c>
      <c r="Y41" s="3">
        <f t="shared" si="48"/>
        <v>20.833333333333329</v>
      </c>
      <c r="Z41" s="3">
        <f t="shared" si="48"/>
        <v>21.999999999999993</v>
      </c>
      <c r="AA41" s="3">
        <f t="shared" si="48"/>
        <v>22.999999999999993</v>
      </c>
      <c r="AB41" s="3">
        <f t="shared" si="48"/>
        <v>23.999999999999989</v>
      </c>
      <c r="AC41" s="3">
        <f t="shared" si="48"/>
        <v>24.999999999999989</v>
      </c>
      <c r="AD41" s="3">
        <f t="shared" si="48"/>
        <v>25.999999999999993</v>
      </c>
      <c r="AE41" s="3">
        <f t="shared" si="48"/>
        <v>26.999999999999993</v>
      </c>
      <c r="AF41" s="3">
        <f t="shared" si="48"/>
        <v>27.999999999999993</v>
      </c>
      <c r="AG41" s="3">
        <f t="shared" si="48"/>
        <v>28.999999999999996</v>
      </c>
      <c r="AH41" s="3">
        <f t="shared" si="48"/>
        <v>30</v>
      </c>
      <c r="AI41" s="3">
        <f t="shared" si="48"/>
        <v>31</v>
      </c>
      <c r="AJ41" s="3">
        <f t="shared" si="48"/>
        <v>32</v>
      </c>
      <c r="AK41" s="3">
        <f t="shared" si="48"/>
        <v>33</v>
      </c>
      <c r="AL41" s="3">
        <f t="shared" si="48"/>
        <v>34.000000000000007</v>
      </c>
      <c r="AM41" s="3">
        <f t="shared" si="48"/>
        <v>35.000000000000007</v>
      </c>
      <c r="AN41" s="3">
        <f t="shared" si="48"/>
        <v>36.000000000000007</v>
      </c>
      <c r="AO41" s="3">
        <f t="shared" si="48"/>
        <v>37.000000000000014</v>
      </c>
      <c r="AP41" s="3">
        <f t="shared" si="48"/>
        <v>38.000000000000014</v>
      </c>
      <c r="AQ41" s="3">
        <f t="shared" si="48"/>
        <v>39.000000000000014</v>
      </c>
      <c r="AR41" s="3">
        <f t="shared" si="48"/>
        <v>40.000000000000014</v>
      </c>
      <c r="AS41" s="3">
        <f t="shared" si="48"/>
        <v>41.000000000000014</v>
      </c>
      <c r="AT41" s="3">
        <f t="shared" si="48"/>
        <v>42.000000000000021</v>
      </c>
      <c r="AU41" s="3">
        <f t="shared" si="48"/>
        <v>43.000000000000021</v>
      </c>
      <c r="AV41" s="3">
        <f t="shared" si="48"/>
        <v>44.000000000000021</v>
      </c>
      <c r="AW41" s="3">
        <f t="shared" si="48"/>
        <v>45.000000000000028</v>
      </c>
      <c r="AX41" s="3">
        <f t="shared" si="48"/>
        <v>46.000000000000028</v>
      </c>
      <c r="AY41" s="3">
        <f t="shared" si="48"/>
        <v>47.000000000000028</v>
      </c>
      <c r="AZ41" s="3">
        <f t="shared" si="48"/>
        <v>48.000000000000028</v>
      </c>
      <c r="BA41" s="3">
        <f t="shared" si="48"/>
        <v>49.000000000000028</v>
      </c>
      <c r="BB41" s="3">
        <f t="shared" si="48"/>
        <v>50.000000000000028</v>
      </c>
      <c r="BC41" s="3">
        <f t="shared" si="48"/>
        <v>51.000000000000028</v>
      </c>
      <c r="BD41" s="3">
        <f t="shared" si="48"/>
        <v>52.000000000000021</v>
      </c>
      <c r="BE41" s="36">
        <f t="shared" si="48"/>
        <v>53.000000000000014</v>
      </c>
      <c r="BF41" s="3">
        <f t="shared" si="48"/>
        <v>54.000000000000014</v>
      </c>
      <c r="BG41" s="3">
        <f t="shared" si="48"/>
        <v>55.000000000000014</v>
      </c>
      <c r="BH41" s="3">
        <f t="shared" si="48"/>
        <v>56.000000000000007</v>
      </c>
      <c r="BI41" s="3">
        <f t="shared" si="48"/>
        <v>57</v>
      </c>
      <c r="BJ41" s="3">
        <f t="shared" si="48"/>
        <v>58</v>
      </c>
      <c r="BK41" s="3">
        <f t="shared" si="48"/>
        <v>59</v>
      </c>
      <c r="BL41" s="3">
        <f t="shared" si="48"/>
        <v>59.999999999999993</v>
      </c>
      <c r="BM41" s="3">
        <f t="shared" si="48"/>
        <v>60.999999999999986</v>
      </c>
      <c r="BN41" s="3">
        <f t="shared" si="48"/>
        <v>61.999999999999986</v>
      </c>
      <c r="BO41" s="3">
        <f t="shared" si="48"/>
        <v>62.999999999999986</v>
      </c>
      <c r="BP41" s="3">
        <f t="shared" si="48"/>
        <v>63.999999999999979</v>
      </c>
      <c r="BQ41" s="3">
        <f t="shared" si="48"/>
        <v>64.999999999999972</v>
      </c>
      <c r="BR41" s="3"/>
      <c r="BT41" s="40"/>
      <c r="BU41" s="38" t="s">
        <v>69</v>
      </c>
      <c r="BV41" s="41" t="s">
        <v>67</v>
      </c>
      <c r="BW41" s="42" t="s">
        <v>70</v>
      </c>
    </row>
    <row r="42" spans="1:75" ht="16.3" x14ac:dyDescent="0.35">
      <c r="C42" s="13" t="s">
        <v>39</v>
      </c>
      <c r="D42" s="2">
        <f>D23</f>
        <v>12.974318389261761</v>
      </c>
      <c r="E42" s="2">
        <f>E23</f>
        <v>18.841041613567043</v>
      </c>
      <c r="F42" s="2">
        <f t="shared" ref="F42:BQ42" si="49">F23</f>
        <v>23.46805035778954</v>
      </c>
      <c r="G42" s="2">
        <f t="shared" si="49"/>
        <v>27.424074738735392</v>
      </c>
      <c r="H42" s="2">
        <f t="shared" si="49"/>
        <v>27.892527167481138</v>
      </c>
      <c r="I42" s="2">
        <f t="shared" si="49"/>
        <v>30.902982929867427</v>
      </c>
      <c r="J42" s="2">
        <f t="shared" si="49"/>
        <v>23.064468001768351</v>
      </c>
      <c r="K42" s="2">
        <f t="shared" si="49"/>
        <v>33.842554056547819</v>
      </c>
      <c r="L42" s="37">
        <f t="shared" si="49"/>
        <v>35.916511781785488</v>
      </c>
      <c r="M42" s="2">
        <f t="shared" si="49"/>
        <v>34.497584405756633</v>
      </c>
      <c r="N42" s="2">
        <f t="shared" si="49"/>
        <v>28.497075783363275</v>
      </c>
      <c r="O42" s="2">
        <f t="shared" si="49"/>
        <v>40.967459013493865</v>
      </c>
      <c r="P42" s="2">
        <f t="shared" si="49"/>
        <v>42.499211699430624</v>
      </c>
      <c r="Q42" s="2">
        <f t="shared" si="49"/>
        <v>41.872707262853034</v>
      </c>
      <c r="R42" s="2">
        <f t="shared" si="49"/>
        <v>44.814201177245494</v>
      </c>
      <c r="S42" s="2">
        <f t="shared" si="49"/>
        <v>48.415690318591501</v>
      </c>
      <c r="T42" s="2">
        <f t="shared" si="49"/>
        <v>42.805497807288731</v>
      </c>
      <c r="U42" s="2">
        <f t="shared" si="49"/>
        <v>41.872707262853034</v>
      </c>
      <c r="V42" s="2">
        <f t="shared" si="49"/>
        <v>44.814201177245494</v>
      </c>
      <c r="W42" s="2">
        <f t="shared" si="49"/>
        <v>47.285355893951923</v>
      </c>
      <c r="X42" s="2">
        <f t="shared" si="49"/>
        <v>43.267202704992251</v>
      </c>
      <c r="Y42" s="2">
        <f t="shared" si="49"/>
        <v>45.27751810264364</v>
      </c>
      <c r="Z42" s="2">
        <f t="shared" si="49"/>
        <v>43.452065023333645</v>
      </c>
      <c r="AA42" s="2">
        <f t="shared" si="49"/>
        <v>45.27751810264364</v>
      </c>
      <c r="AB42" s="2">
        <f t="shared" si="49"/>
        <v>40.869586874156603</v>
      </c>
      <c r="AC42" s="2">
        <f t="shared" si="49"/>
        <v>46.743561697096652</v>
      </c>
      <c r="AD42" s="2">
        <f t="shared" si="49"/>
        <v>36.773667370427823</v>
      </c>
      <c r="AE42" s="2">
        <f t="shared" si="49"/>
        <v>48.415690318591501</v>
      </c>
      <c r="AF42" s="2">
        <f t="shared" si="49"/>
        <v>46.282339156237256</v>
      </c>
      <c r="AG42" s="2">
        <f t="shared" si="49"/>
        <v>39.866309236511768</v>
      </c>
      <c r="AH42" s="2">
        <f t="shared" si="49"/>
        <v>41.872707262853034</v>
      </c>
      <c r="AI42" s="2">
        <f t="shared" si="49"/>
        <v>43.878519581976626</v>
      </c>
      <c r="AJ42" s="2">
        <f t="shared" si="49"/>
        <v>46.859765785152199</v>
      </c>
      <c r="AK42" s="2">
        <f t="shared" si="49"/>
        <v>42.403747187392952</v>
      </c>
      <c r="AL42" s="2">
        <f t="shared" si="49"/>
        <v>49.118864941771832</v>
      </c>
      <c r="AM42" s="2">
        <f t="shared" si="49"/>
        <v>47.657770606758518</v>
      </c>
      <c r="AN42" s="2">
        <f t="shared" si="49"/>
        <v>45.977381364276098</v>
      </c>
      <c r="AO42" s="2">
        <f t="shared" si="49"/>
        <v>42.940607444069222</v>
      </c>
      <c r="AP42" s="2">
        <f t="shared" si="49"/>
        <v>47.937434762283296</v>
      </c>
      <c r="AQ42" s="2">
        <f t="shared" si="49"/>
        <v>42.617432803934669</v>
      </c>
      <c r="AR42" s="2">
        <f t="shared" si="49"/>
        <v>43.953432878240648</v>
      </c>
      <c r="AS42" s="2">
        <f t="shared" si="49"/>
        <v>44.249243944961172</v>
      </c>
      <c r="AT42" s="2">
        <f t="shared" si="49"/>
        <v>42.055098780856937</v>
      </c>
      <c r="AU42" s="2">
        <f t="shared" si="49"/>
        <v>44.830961074383033</v>
      </c>
      <c r="AV42" s="2">
        <f t="shared" si="49"/>
        <v>42.499211699430624</v>
      </c>
      <c r="AW42" s="2">
        <f t="shared" si="49"/>
        <v>43.065494424431456</v>
      </c>
      <c r="AX42" s="2">
        <f t="shared" si="49"/>
        <v>44.249243944961172</v>
      </c>
      <c r="AY42" s="2">
        <f t="shared" si="49"/>
        <v>61.551968132730423</v>
      </c>
      <c r="AZ42" s="2">
        <f t="shared" si="49"/>
        <v>45.084883046106484</v>
      </c>
      <c r="BA42" s="2">
        <f t="shared" si="49"/>
        <v>41.044188958397548</v>
      </c>
      <c r="BB42" s="2">
        <f t="shared" si="49"/>
        <v>41.158393562366733</v>
      </c>
      <c r="BC42" s="2">
        <f t="shared" si="49"/>
        <v>45.977381364276098</v>
      </c>
      <c r="BD42" s="2">
        <f t="shared" si="49"/>
        <v>35.96293243042404</v>
      </c>
      <c r="BE42" s="37">
        <f t="shared" si="49"/>
        <v>41.158393562366733</v>
      </c>
      <c r="BF42" s="2">
        <f t="shared" si="49"/>
        <v>36.314312883994873</v>
      </c>
      <c r="BG42" s="2">
        <f t="shared" si="49"/>
        <v>36.314312883994873</v>
      </c>
      <c r="BH42" s="2">
        <f t="shared" si="49"/>
        <v>46.822156741122775</v>
      </c>
      <c r="BI42" s="2">
        <f t="shared" si="49"/>
        <v>53.790869463584329</v>
      </c>
      <c r="BJ42" s="2">
        <f t="shared" si="49"/>
        <v>54.38757824882542</v>
      </c>
      <c r="BK42" s="2">
        <f t="shared" si="49"/>
        <v>48.244050920478919</v>
      </c>
      <c r="BL42" s="2">
        <f t="shared" si="49"/>
        <v>59.786297260083863</v>
      </c>
      <c r="BM42" s="2">
        <f t="shared" si="49"/>
        <v>64.077122314161329</v>
      </c>
      <c r="BN42" s="2">
        <f t="shared" si="49"/>
        <v>59.92595900969836</v>
      </c>
      <c r="BO42" s="2">
        <f t="shared" si="49"/>
        <v>54.235315979989018</v>
      </c>
      <c r="BP42" s="2">
        <f t="shared" si="49"/>
        <v>44.011384480924967</v>
      </c>
      <c r="BQ42" s="2">
        <f t="shared" si="49"/>
        <v>29.361058473099138</v>
      </c>
      <c r="BR42" s="2"/>
      <c r="BT42" s="21" t="s">
        <v>39</v>
      </c>
      <c r="BU42" s="19">
        <f>BU23</f>
        <v>43.862417975465796</v>
      </c>
      <c r="BV42" s="43">
        <f>AVERAGE(M42:BD42)</f>
        <v>43.670768553880528</v>
      </c>
      <c r="BW42" s="44">
        <f>STDEV(M42:BD42)</f>
        <v>4.7603971591607035</v>
      </c>
    </row>
    <row r="43" spans="1:75" ht="16.3" x14ac:dyDescent="0.35">
      <c r="C43" s="13" t="s">
        <v>40</v>
      </c>
      <c r="D43" s="2">
        <f>D27</f>
        <v>9.2764980722569277</v>
      </c>
      <c r="E43" s="2">
        <f>E27</f>
        <v>12.765858871406659</v>
      </c>
      <c r="F43" s="2"/>
      <c r="G43" s="2">
        <f t="shared" ref="G43:BQ43" si="50">G27</f>
        <v>20.166390529760474</v>
      </c>
      <c r="H43" s="2">
        <f t="shared" si="50"/>
        <v>20.166390529760474</v>
      </c>
      <c r="I43" s="2">
        <f t="shared" si="50"/>
        <v>22.044478433465844</v>
      </c>
      <c r="J43" s="2">
        <f t="shared" si="50"/>
        <v>23.064468001768347</v>
      </c>
      <c r="K43" s="2">
        <f t="shared" si="50"/>
        <v>23.491382267654611</v>
      </c>
      <c r="L43" s="37">
        <f t="shared" si="50"/>
        <v>25.359168133917173</v>
      </c>
      <c r="M43" s="2">
        <f t="shared" si="50"/>
        <v>28.142614892930851</v>
      </c>
      <c r="N43" s="2">
        <f t="shared" si="50"/>
        <v>25.884202853377044</v>
      </c>
      <c r="O43" s="2">
        <f t="shared" si="50"/>
        <v>29.693327690395797</v>
      </c>
      <c r="P43" s="2">
        <f t="shared" si="50"/>
        <v>27.406612645597047</v>
      </c>
      <c r="Q43" s="2">
        <f t="shared" si="50"/>
        <v>33.181985940446161</v>
      </c>
      <c r="R43" s="2">
        <f t="shared" si="50"/>
        <v>30.108541253300434</v>
      </c>
      <c r="S43" s="2">
        <f t="shared" si="50"/>
        <v>35.830359549452922</v>
      </c>
      <c r="T43" s="2">
        <f t="shared" si="50"/>
        <v>29.274877404268924</v>
      </c>
      <c r="U43" s="2">
        <f t="shared" si="50"/>
        <v>33.297528656168716</v>
      </c>
      <c r="V43" s="2">
        <f t="shared" si="50"/>
        <v>30.108541253300434</v>
      </c>
      <c r="W43" s="2">
        <f t="shared" si="50"/>
        <v>18.971454153426617</v>
      </c>
      <c r="X43" s="2">
        <f t="shared" si="50"/>
        <v>33.842554056547819</v>
      </c>
      <c r="Y43" s="2">
        <f t="shared" si="50"/>
        <v>33.075296146723701</v>
      </c>
      <c r="Z43" s="2">
        <f t="shared" si="50"/>
        <v>33.514053822950217</v>
      </c>
      <c r="AA43" s="2">
        <f t="shared" si="50"/>
        <v>32.498967524040182</v>
      </c>
      <c r="AB43" s="2">
        <f t="shared" si="50"/>
        <v>32.837745711412794</v>
      </c>
      <c r="AC43" s="2">
        <f t="shared" si="50"/>
        <v>34.087849837871339</v>
      </c>
      <c r="AD43" s="2">
        <f t="shared" si="50"/>
        <v>30.475393955581517</v>
      </c>
      <c r="AE43" s="2">
        <f t="shared" si="50"/>
        <v>37.566215289235267</v>
      </c>
      <c r="AF43" s="2">
        <f t="shared" si="50"/>
        <v>35.214121139539969</v>
      </c>
      <c r="AG43" s="2">
        <f t="shared" si="50"/>
        <v>32.373968025637758</v>
      </c>
      <c r="AH43" s="2">
        <f t="shared" si="50"/>
        <v>34.381315914444976</v>
      </c>
      <c r="AI43" s="2">
        <f t="shared" si="50"/>
        <v>33.644079024685546</v>
      </c>
      <c r="AJ43" s="2">
        <f t="shared" si="50"/>
        <v>33.297528656168716</v>
      </c>
      <c r="AK43" s="2">
        <f t="shared" si="50"/>
        <v>34.303452180375615</v>
      </c>
      <c r="AL43" s="2">
        <f t="shared" si="50"/>
        <v>33.94949768351885</v>
      </c>
      <c r="AM43" s="2">
        <f t="shared" si="50"/>
        <v>33.514053822950217</v>
      </c>
      <c r="AN43" s="2">
        <f t="shared" si="50"/>
        <v>32.187337917210897</v>
      </c>
      <c r="AO43" s="2">
        <f t="shared" si="50"/>
        <v>27.9988002994989</v>
      </c>
      <c r="AP43" s="2">
        <f t="shared" si="50"/>
        <v>32.77866498976713</v>
      </c>
      <c r="AQ43" s="2">
        <f t="shared" si="50"/>
        <v>29.595641548517179</v>
      </c>
      <c r="AR43" s="2">
        <f t="shared" si="50"/>
        <v>29.016255903640925</v>
      </c>
      <c r="AS43" s="2">
        <f t="shared" si="50"/>
        <v>29.154964725329993</v>
      </c>
      <c r="AT43" s="2">
        <f t="shared" si="50"/>
        <v>29.720134119884619</v>
      </c>
      <c r="AU43" s="2">
        <f t="shared" si="50"/>
        <v>29.016255903640925</v>
      </c>
      <c r="AV43" s="2">
        <f t="shared" si="50"/>
        <v>29.154964725329993</v>
      </c>
      <c r="AW43" s="2">
        <f t="shared" si="50"/>
        <v>29.595641548517179</v>
      </c>
      <c r="AX43" s="2">
        <f t="shared" si="50"/>
        <v>29.720134119884619</v>
      </c>
      <c r="AY43" s="2">
        <f t="shared" si="50"/>
        <v>30.277388976850588</v>
      </c>
      <c r="AZ43" s="2">
        <f t="shared" si="50"/>
        <v>31.621418119653779</v>
      </c>
      <c r="BA43" s="2">
        <f t="shared" si="50"/>
        <v>29.269749055407072</v>
      </c>
      <c r="BB43" s="2">
        <f t="shared" si="50"/>
        <v>30.827186415006899</v>
      </c>
      <c r="BC43" s="2">
        <f t="shared" si="50"/>
        <v>31.047717043819876</v>
      </c>
      <c r="BD43" s="2">
        <f t="shared" si="50"/>
        <v>25.77667061357505</v>
      </c>
      <c r="BE43" s="37">
        <f t="shared" si="50"/>
        <v>28.581374511377604</v>
      </c>
      <c r="BF43" s="2">
        <f t="shared" si="50"/>
        <v>26.688483652190616</v>
      </c>
      <c r="BG43" s="2">
        <f t="shared" si="50"/>
        <v>26.688483652190616</v>
      </c>
      <c r="BH43" s="2">
        <f t="shared" si="50"/>
        <v>33.36300692954385</v>
      </c>
      <c r="BI43" s="2">
        <f t="shared" si="50"/>
        <v>30.520636436680014</v>
      </c>
      <c r="BJ43" s="2">
        <f t="shared" si="50"/>
        <v>30.929724398940319</v>
      </c>
      <c r="BK43" s="2">
        <f t="shared" si="50"/>
        <v>23.879906283642164</v>
      </c>
      <c r="BL43" s="2">
        <f t="shared" si="50"/>
        <v>28.995349984974084</v>
      </c>
      <c r="BM43" s="2">
        <f t="shared" si="50"/>
        <v>26.107297003198301</v>
      </c>
      <c r="BN43" s="2">
        <f t="shared" si="50"/>
        <v>26.766079389010912</v>
      </c>
      <c r="BO43" s="2">
        <f t="shared" si="50"/>
        <v>27.160210343644057</v>
      </c>
      <c r="BP43" s="2">
        <f t="shared" si="50"/>
        <v>19.15479446065854</v>
      </c>
      <c r="BQ43" s="2">
        <f t="shared" si="50"/>
        <v>19.998315163063115</v>
      </c>
      <c r="BR43" s="2"/>
      <c r="BT43" s="21" t="s">
        <v>40</v>
      </c>
      <c r="BU43" s="19">
        <f t="shared" ref="BU43" si="51">BU27</f>
        <v>31.116425907890239</v>
      </c>
      <c r="BV43" s="43">
        <f>AVERAGE(M43:BD43)</f>
        <v>31.073524207042851</v>
      </c>
      <c r="BW43" s="44">
        <f>STDEV(M43:BD43)</f>
        <v>3.2154357502439144</v>
      </c>
    </row>
    <row r="44" spans="1:75" ht="16.3" x14ac:dyDescent="0.35">
      <c r="C44" s="13" t="s">
        <v>41</v>
      </c>
      <c r="D44" s="2">
        <f>D31</f>
        <v>5.3608208786743301</v>
      </c>
      <c r="E44" s="2">
        <f>E31</f>
        <v>8.4110197561713864</v>
      </c>
      <c r="F44" s="2"/>
      <c r="G44" s="2">
        <f t="shared" ref="G44:BQ44" si="52">G31</f>
        <v>13.344241826095308</v>
      </c>
      <c r="H44" s="2">
        <f t="shared" si="52"/>
        <v>13.344241826095308</v>
      </c>
      <c r="I44" s="2">
        <f t="shared" si="52"/>
        <v>14.355164808143819</v>
      </c>
      <c r="J44" s="2">
        <f t="shared" si="52"/>
        <v>14.797820774258589</v>
      </c>
      <c r="K44" s="2">
        <f t="shared" si="52"/>
        <v>14.797820774258589</v>
      </c>
      <c r="L44" s="37">
        <f t="shared" si="52"/>
        <v>15.810709059826889</v>
      </c>
      <c r="M44" s="2">
        <f t="shared" si="52"/>
        <v>19.288768348025339</v>
      </c>
      <c r="N44" s="2">
        <f t="shared" si="52"/>
        <v>19.849089235531089</v>
      </c>
      <c r="O44" s="2">
        <f t="shared" si="52"/>
        <v>16.497953001781287</v>
      </c>
      <c r="P44" s="2">
        <f t="shared" si="52"/>
        <v>17.264124236635023</v>
      </c>
      <c r="Q44" s="2">
        <f t="shared" si="52"/>
        <v>16.907793158797435</v>
      </c>
      <c r="R44" s="2">
        <f t="shared" si="52"/>
        <v>15.219592844508364</v>
      </c>
      <c r="S44" s="2">
        <f t="shared" si="52"/>
        <v>20.828182728254898</v>
      </c>
      <c r="T44" s="2">
        <f t="shared" si="52"/>
        <v>17.107238376999771</v>
      </c>
      <c r="U44" s="2">
        <f t="shared" si="52"/>
        <v>21.236394124742564</v>
      </c>
      <c r="V44" s="2">
        <f t="shared" si="52"/>
        <v>17.107238376999771</v>
      </c>
      <c r="W44" s="2">
        <f t="shared" si="52"/>
        <v>11.888053647953846</v>
      </c>
      <c r="X44" s="2">
        <f t="shared" si="52"/>
        <v>25.233059268514161</v>
      </c>
      <c r="Y44" s="2">
        <f t="shared" si="52"/>
        <v>19.793552143041975</v>
      </c>
      <c r="Z44" s="2">
        <f t="shared" si="52"/>
        <v>20.415570336217641</v>
      </c>
      <c r="AA44" s="2">
        <f t="shared" si="52"/>
        <v>18.755035531556526</v>
      </c>
      <c r="AB44" s="2">
        <f t="shared" si="52"/>
        <v>21.859499963362079</v>
      </c>
      <c r="AC44" s="2">
        <f t="shared" si="52"/>
        <v>21.44328351469732</v>
      </c>
      <c r="AD44" s="2">
        <f t="shared" si="52"/>
        <v>23.064468001768347</v>
      </c>
      <c r="AE44" s="2">
        <f t="shared" si="52"/>
        <v>22.679217450086789</v>
      </c>
      <c r="AF44" s="2">
        <f t="shared" si="52"/>
        <v>22.88796715977298</v>
      </c>
      <c r="AG44" s="2">
        <f t="shared" si="52"/>
        <v>23.648664981085915</v>
      </c>
      <c r="AH44" s="2">
        <f t="shared" si="52"/>
        <v>23.91396359608795</v>
      </c>
      <c r="AI44" s="2">
        <f t="shared" si="52"/>
        <v>22.044478433465844</v>
      </c>
      <c r="AJ44" s="2">
        <f t="shared" si="52"/>
        <v>22.468439456685342</v>
      </c>
      <c r="AK44" s="2">
        <f t="shared" si="52"/>
        <v>22.88796715977298</v>
      </c>
      <c r="AL44" s="2">
        <f t="shared" si="52"/>
        <v>20.415570336217641</v>
      </c>
      <c r="AM44" s="2">
        <f t="shared" si="52"/>
        <v>21.022530382735194</v>
      </c>
      <c r="AN44" s="2">
        <f t="shared" si="52"/>
        <v>19.15479446065854</v>
      </c>
      <c r="AO44" s="2">
        <f t="shared" si="52"/>
        <v>15.219592844508364</v>
      </c>
      <c r="AP44" s="2">
        <f t="shared" si="52"/>
        <v>16.269003788244792</v>
      </c>
      <c r="AQ44" s="2">
        <f t="shared" si="52"/>
        <v>16.663279373403423</v>
      </c>
      <c r="AR44" s="2">
        <f t="shared" si="52"/>
        <v>16.269003788244792</v>
      </c>
      <c r="AS44" s="2">
        <f t="shared" si="52"/>
        <v>17.312340490667562</v>
      </c>
      <c r="AT44" s="2">
        <f t="shared" si="52"/>
        <v>17.711915488248529</v>
      </c>
      <c r="AU44" s="2">
        <f t="shared" si="52"/>
        <v>16.269003788244792</v>
      </c>
      <c r="AV44" s="2">
        <f t="shared" si="52"/>
        <v>17.312340490667562</v>
      </c>
      <c r="AW44" s="2">
        <f t="shared" si="52"/>
        <v>17.312340490667562</v>
      </c>
      <c r="AX44" s="2">
        <f t="shared" si="52"/>
        <v>17.052779100191401</v>
      </c>
      <c r="AY44" s="2">
        <f t="shared" si="52"/>
        <v>19.384878755733688</v>
      </c>
      <c r="AZ44" s="2">
        <f t="shared" si="52"/>
        <v>17.437779513274059</v>
      </c>
      <c r="BA44" s="2">
        <f t="shared" si="52"/>
        <v>18.971454153426617</v>
      </c>
      <c r="BB44" s="2">
        <f t="shared" si="52"/>
        <v>19.15479446065854</v>
      </c>
      <c r="BC44" s="2">
        <f t="shared" si="52"/>
        <v>17.711915488248529</v>
      </c>
      <c r="BD44" s="2">
        <f t="shared" si="52"/>
        <v>12.716800678580446</v>
      </c>
      <c r="BE44" s="37">
        <f t="shared" si="52"/>
        <v>18.129192749608475</v>
      </c>
      <c r="BF44" s="2">
        <f t="shared" si="52"/>
        <v>17.69969757798447</v>
      </c>
      <c r="BG44" s="2">
        <f t="shared" si="52"/>
        <v>19.392690040058554</v>
      </c>
      <c r="BH44" s="2">
        <f t="shared" si="52"/>
        <v>19.384878755733688</v>
      </c>
      <c r="BI44" s="2">
        <f t="shared" si="52"/>
        <v>15.869645449778599</v>
      </c>
      <c r="BJ44" s="2">
        <f t="shared" si="52"/>
        <v>15.869645449778599</v>
      </c>
      <c r="BK44" s="2">
        <f t="shared" si="52"/>
        <v>11.541560327111707</v>
      </c>
      <c r="BL44" s="2">
        <f t="shared" si="52"/>
        <v>13.383039694505456</v>
      </c>
      <c r="BM44" s="2">
        <f t="shared" si="52"/>
        <v>12.5788385245523</v>
      </c>
      <c r="BN44" s="2">
        <f t="shared" si="52"/>
        <v>12.984255368000671</v>
      </c>
      <c r="BO44" s="2">
        <f t="shared" si="52"/>
        <v>12.331517311882159</v>
      </c>
      <c r="BP44" s="2">
        <f t="shared" si="52"/>
        <v>9.053403447881351</v>
      </c>
      <c r="BQ44" s="2">
        <f t="shared" si="52"/>
        <v>11.13570405859867</v>
      </c>
      <c r="BR44" s="2"/>
      <c r="BT44" s="21" t="s">
        <v>41</v>
      </c>
      <c r="BU44" s="19">
        <f t="shared" ref="BU44" si="53">BU31</f>
        <v>19.066386086370191</v>
      </c>
      <c r="BV44" s="43">
        <f>AVERAGE(M44:BD44)</f>
        <v>19.037538930658354</v>
      </c>
      <c r="BW44" s="44">
        <f>STDEV(M44:BD44)</f>
        <v>2.9875757222876986</v>
      </c>
    </row>
    <row r="45" spans="1:75" ht="16.3" x14ac:dyDescent="0.35">
      <c r="C45" s="13" t="s">
        <v>42</v>
      </c>
      <c r="D45" s="2"/>
      <c r="E45" s="2">
        <f>E35</f>
        <v>6.4871591946308804</v>
      </c>
      <c r="F45" s="2">
        <f t="shared" ref="F45:BP45" si="54">F35</f>
        <v>9.4912215810298992</v>
      </c>
      <c r="G45" s="2"/>
      <c r="H45" s="2">
        <f t="shared" si="54"/>
        <v>11.972170593928498</v>
      </c>
      <c r="I45" s="2">
        <f t="shared" si="54"/>
        <v>12.493330486502506</v>
      </c>
      <c r="J45" s="2">
        <f t="shared" si="54"/>
        <v>12.493330486502506</v>
      </c>
      <c r="K45" s="2">
        <f t="shared" si="54"/>
        <v>12.493330486502506</v>
      </c>
      <c r="L45" s="37"/>
      <c r="M45" s="2">
        <f t="shared" si="54"/>
        <v>13.344241826095308</v>
      </c>
      <c r="N45" s="2">
        <f t="shared" si="54"/>
        <v>16.494948257622092</v>
      </c>
      <c r="O45" s="2">
        <f t="shared" si="54"/>
        <v>10.969629895494156</v>
      </c>
      <c r="P45" s="2">
        <f t="shared" si="54"/>
        <v>11.316499227839616</v>
      </c>
      <c r="Q45" s="2">
        <f t="shared" si="54"/>
        <v>11.492749966698991</v>
      </c>
      <c r="R45" s="2">
        <f t="shared" si="54"/>
        <v>8.4110197561713864</v>
      </c>
      <c r="S45" s="2">
        <f t="shared" si="54"/>
        <v>12.331517311882159</v>
      </c>
      <c r="T45" s="2">
        <f t="shared" si="54"/>
        <v>10.877700433016333</v>
      </c>
      <c r="U45" s="2">
        <f t="shared" si="54"/>
        <v>25.857219906830597</v>
      </c>
      <c r="V45" s="2">
        <f t="shared" si="54"/>
        <v>12.493330486502508</v>
      </c>
      <c r="W45" s="2">
        <f t="shared" si="54"/>
        <v>7.8304607558848698</v>
      </c>
      <c r="X45" s="2">
        <f t="shared" si="54"/>
        <v>15.46486219947016</v>
      </c>
      <c r="Y45" s="2">
        <f t="shared" si="54"/>
        <v>37.866415552154635</v>
      </c>
      <c r="Z45" s="2">
        <f t="shared" si="54"/>
        <v>12.331517311882159</v>
      </c>
      <c r="AA45" s="2">
        <f t="shared" si="54"/>
        <v>10.298495384568954</v>
      </c>
      <c r="AB45" s="2">
        <f t="shared" si="54"/>
        <v>13.904237987128832</v>
      </c>
      <c r="AC45" s="2">
        <f t="shared" si="54"/>
        <v>12.765858871406659</v>
      </c>
      <c r="AD45" s="2"/>
      <c r="AE45" s="2">
        <f t="shared" si="54"/>
        <v>13.344241826095308</v>
      </c>
      <c r="AF45" s="2">
        <f t="shared" si="54"/>
        <v>13.783025323674442</v>
      </c>
      <c r="AG45" s="2">
        <f t="shared" si="54"/>
        <v>15.810709059826889</v>
      </c>
      <c r="AH45" s="2">
        <f t="shared" si="54"/>
        <v>15.364646051784067</v>
      </c>
      <c r="AI45" s="2">
        <f t="shared" si="54"/>
        <v>13.783025323674442</v>
      </c>
      <c r="AJ45" s="2">
        <f t="shared" si="54"/>
        <v>13.783025323674442</v>
      </c>
      <c r="AK45" s="2">
        <f t="shared" si="54"/>
        <v>14.355164808143819</v>
      </c>
      <c r="AL45" s="2">
        <f t="shared" si="54"/>
        <v>12.896780398992885</v>
      </c>
      <c r="AM45" s="2">
        <f t="shared" si="54"/>
        <v>13.344241826095308</v>
      </c>
      <c r="AN45" s="2">
        <f t="shared" si="54"/>
        <v>9.6924393778668438</v>
      </c>
      <c r="AO45" s="2">
        <f t="shared" si="54"/>
        <v>7.2134752044448174</v>
      </c>
      <c r="AP45" s="2">
        <f t="shared" si="54"/>
        <v>9.4205208067835216</v>
      </c>
      <c r="AQ45" s="2">
        <f t="shared" si="54"/>
        <v>9.4205208067835216</v>
      </c>
      <c r="AR45" s="2">
        <f t="shared" si="54"/>
        <v>8.8498487889922348</v>
      </c>
      <c r="AS45" s="2">
        <f t="shared" si="54"/>
        <v>9.2764980722569277</v>
      </c>
      <c r="AT45" s="2">
        <f t="shared" si="54"/>
        <v>9.8652138495057269</v>
      </c>
      <c r="AU45" s="2">
        <f t="shared" si="54"/>
        <v>9.4205208067835216</v>
      </c>
      <c r="AV45" s="2">
        <f t="shared" si="54"/>
        <v>9.8652138495057269</v>
      </c>
      <c r="AW45" s="2">
        <f t="shared" si="54"/>
        <v>9.8652138495057269</v>
      </c>
      <c r="AX45" s="2"/>
      <c r="AY45" s="2">
        <f t="shared" si="54"/>
        <v>10.72164175734866</v>
      </c>
      <c r="AZ45" s="2">
        <f t="shared" si="54"/>
        <v>8.8498487889922348</v>
      </c>
      <c r="BA45" s="2">
        <f t="shared" si="54"/>
        <v>11.316499227839616</v>
      </c>
      <c r="BB45" s="2">
        <f t="shared" si="54"/>
        <v>10.298495384568954</v>
      </c>
      <c r="BC45" s="2">
        <f t="shared" si="54"/>
        <v>8.6561702453337812</v>
      </c>
      <c r="BD45" s="2">
        <f t="shared" si="54"/>
        <v>7.488875689418621</v>
      </c>
      <c r="BE45" s="37">
        <f t="shared" si="54"/>
        <v>12.974318389261761</v>
      </c>
      <c r="BF45" s="2"/>
      <c r="BG45" s="2">
        <f t="shared" si="54"/>
        <v>17.981466215212023</v>
      </c>
      <c r="BH45" s="2">
        <f t="shared" si="54"/>
        <v>12.974318389261761</v>
      </c>
      <c r="BI45" s="2">
        <f t="shared" si="54"/>
        <v>9.4205208067835216</v>
      </c>
      <c r="BJ45" s="2">
        <f t="shared" si="54"/>
        <v>8.8498487889922348</v>
      </c>
      <c r="BK45" s="2">
        <f t="shared" si="54"/>
        <v>6.3829294357033293</v>
      </c>
      <c r="BL45" s="2">
        <f t="shared" si="54"/>
        <v>7.3989103871292947</v>
      </c>
      <c r="BM45" s="2">
        <f t="shared" si="54"/>
        <v>7.3989103871292947</v>
      </c>
      <c r="BN45" s="2">
        <f t="shared" si="54"/>
        <v>7.3989103871292947</v>
      </c>
      <c r="BO45" s="2">
        <f t="shared" si="54"/>
        <v>6.3829294357033293</v>
      </c>
      <c r="BP45" s="2">
        <f t="shared" si="54"/>
        <v>4.3280851226668906</v>
      </c>
      <c r="BQ45" s="2"/>
      <c r="BR45" s="2"/>
      <c r="BT45" s="21" t="s">
        <v>42</v>
      </c>
      <c r="BU45" s="19">
        <f t="shared" ref="BU45" si="55">BU35</f>
        <v>11.453835529343909</v>
      </c>
      <c r="BV45" s="43">
        <f>AVERAGE(M45:BD45)</f>
        <v>12.398489561393845</v>
      </c>
      <c r="BW45" s="44">
        <f>STDEV(M45:BD45)</f>
        <v>5.1804742794479255</v>
      </c>
    </row>
    <row r="46" spans="1:75" ht="16.899999999999999" thickBot="1" x14ac:dyDescent="0.4">
      <c r="C46" s="13" t="s">
        <v>43</v>
      </c>
      <c r="D46" s="2">
        <f>D30</f>
        <v>7</v>
      </c>
      <c r="E46" s="2"/>
      <c r="F46" s="2"/>
      <c r="G46" s="2">
        <f t="shared" ref="G46:BQ46" si="56">G39</f>
        <v>9.9665773091279419</v>
      </c>
      <c r="H46" s="2">
        <f t="shared" si="56"/>
        <v>11.972170593928494</v>
      </c>
      <c r="I46" s="2"/>
      <c r="J46" s="2">
        <f t="shared" si="56"/>
        <v>12.493330486502508</v>
      </c>
      <c r="K46" s="2">
        <f t="shared" si="56"/>
        <v>11.972170593928494</v>
      </c>
      <c r="L46" s="37">
        <f t="shared" si="56"/>
        <v>11.972170593928494</v>
      </c>
      <c r="M46" s="2">
        <f t="shared" si="56"/>
        <v>11.492749966698975</v>
      </c>
      <c r="N46" s="2"/>
      <c r="O46" s="2">
        <f t="shared" si="56"/>
        <v>10.492058687257066</v>
      </c>
      <c r="P46" s="2">
        <f t="shared" si="56"/>
        <v>7.9581582867359462</v>
      </c>
      <c r="Q46" s="2">
        <f t="shared" si="56"/>
        <v>9.4205208067835216</v>
      </c>
      <c r="R46" s="2">
        <f t="shared" si="56"/>
        <v>6.4871591946308804</v>
      </c>
      <c r="S46" s="2">
        <f t="shared" si="56"/>
        <v>8.4110197561713864</v>
      </c>
      <c r="T46" s="2">
        <f t="shared" si="56"/>
        <v>7.9581582867359462</v>
      </c>
      <c r="U46" s="2">
        <f t="shared" si="56"/>
        <v>19.234447300431913</v>
      </c>
      <c r="V46" s="2">
        <f t="shared" si="56"/>
        <v>10.428178490346623</v>
      </c>
      <c r="W46" s="2">
        <f t="shared" si="56"/>
        <v>7.8304607558848698</v>
      </c>
      <c r="X46" s="2">
        <f t="shared" si="56"/>
        <v>9.4205208067835216</v>
      </c>
      <c r="Y46" s="2">
        <f t="shared" si="56"/>
        <v>29.965726364461656</v>
      </c>
      <c r="Z46" s="2">
        <f t="shared" si="56"/>
        <v>10.492058687257066</v>
      </c>
      <c r="AA46" s="2">
        <f t="shared" si="56"/>
        <v>7.488875689418621</v>
      </c>
      <c r="AB46" s="2">
        <f t="shared" si="56"/>
        <v>9.2764980722569277</v>
      </c>
      <c r="AC46" s="2"/>
      <c r="AD46" s="2">
        <f t="shared" si="56"/>
        <v>14.797820774258589</v>
      </c>
      <c r="AE46" s="2">
        <f t="shared" si="56"/>
        <v>9.9665773091279419</v>
      </c>
      <c r="AF46" s="2"/>
      <c r="AG46" s="2">
        <f t="shared" si="56"/>
        <v>11.434484060125204</v>
      </c>
      <c r="AH46" s="2">
        <f t="shared" si="56"/>
        <v>11.434484060125204</v>
      </c>
      <c r="AI46" s="2">
        <f t="shared" si="56"/>
        <v>10.492058687257062</v>
      </c>
      <c r="AJ46" s="2">
        <f t="shared" si="56"/>
        <v>9.9665773091279419</v>
      </c>
      <c r="AK46" s="2">
        <f t="shared" si="56"/>
        <v>10.428178490346623</v>
      </c>
      <c r="AL46" s="2">
        <f t="shared" si="56"/>
        <v>9.4205208067835216</v>
      </c>
      <c r="AM46" s="2">
        <f t="shared" si="56"/>
        <v>9.9665773091279419</v>
      </c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>
        <f t="shared" si="56"/>
        <v>-14.545078505785559</v>
      </c>
      <c r="AY46" s="2"/>
      <c r="AZ46" s="2"/>
      <c r="BA46" s="2"/>
      <c r="BB46" s="2"/>
      <c r="BC46" s="2"/>
      <c r="BD46" s="2">
        <f t="shared" si="56"/>
        <v>8.4110197561713864</v>
      </c>
      <c r="BE46" s="37">
        <f t="shared" si="56"/>
        <v>7.9957166959010637</v>
      </c>
      <c r="BF46" s="2">
        <f t="shared" si="56"/>
        <v>10.098865286222745</v>
      </c>
      <c r="BG46" s="2"/>
      <c r="BH46" s="2">
        <f t="shared" si="56"/>
        <v>9.8652138495057269</v>
      </c>
      <c r="BI46" s="2">
        <f t="shared" si="56"/>
        <v>6.9521189935644161</v>
      </c>
      <c r="BJ46" s="2">
        <f t="shared" si="56"/>
        <v>6.4871591946308804</v>
      </c>
      <c r="BK46" s="2"/>
      <c r="BL46" s="2">
        <f t="shared" si="56"/>
        <v>5.4848149477470782</v>
      </c>
      <c r="BM46" s="2">
        <f t="shared" si="56"/>
        <v>4.9326069247528634</v>
      </c>
      <c r="BN46" s="2">
        <f t="shared" si="56"/>
        <v>5.4848149477470782</v>
      </c>
      <c r="BO46" s="2"/>
      <c r="BP46" s="2">
        <f t="shared" si="56"/>
        <v>3.4760594967822072</v>
      </c>
      <c r="BQ46" s="2">
        <f t="shared" si="56"/>
        <v>10.721641757348658</v>
      </c>
      <c r="BR46" s="2"/>
      <c r="BT46" s="23" t="s">
        <v>43</v>
      </c>
      <c r="BU46" s="39">
        <f t="shared" ref="BU46" si="57">BU39</f>
        <v>6.0466696561523205</v>
      </c>
      <c r="BV46" s="45">
        <f>AVERAGE(M46:AM46)</f>
        <v>11.010994581588958</v>
      </c>
      <c r="BW46" s="46">
        <f>STDEV(M46:BD46)</f>
        <v>6.7969474294057051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51531-DACD-4BB7-9706-095EFB1B8A1F}">
  <dimension ref="A1:BY46"/>
  <sheetViews>
    <sheetView topLeftCell="A64" zoomScale="120" zoomScaleNormal="120" workbookViewId="0">
      <selection activeCell="BX42" sqref="BX42"/>
    </sheetView>
  </sheetViews>
  <sheetFormatPr defaultRowHeight="15.05" x14ac:dyDescent="0.3"/>
  <cols>
    <col min="1" max="1" width="19.21875" style="6" customWidth="1"/>
    <col min="2" max="2" width="9" style="6" bestFit="1" customWidth="1"/>
    <col min="3" max="3" width="16.88671875" style="6" customWidth="1"/>
    <col min="4" max="4" width="10.5546875" style="6" customWidth="1"/>
    <col min="5" max="26" width="8.88671875" style="6"/>
    <col min="27" max="27" width="11.33203125" style="6" bestFit="1" customWidth="1"/>
    <col min="28" max="28" width="10.33203125" style="6" bestFit="1" customWidth="1"/>
    <col min="29" max="29" width="10.21875" style="6" customWidth="1"/>
    <col min="30" max="36" width="10.33203125" style="6" bestFit="1" customWidth="1"/>
    <col min="37" max="38" width="11.33203125" style="6" bestFit="1" customWidth="1"/>
    <col min="39" max="39" width="11.21875" style="6" bestFit="1" customWidth="1"/>
    <col min="40" max="48" width="10.21875" style="6" bestFit="1" customWidth="1"/>
    <col min="49" max="50" width="11.21875" style="6" bestFit="1" customWidth="1"/>
    <col min="51" max="51" width="11.33203125" style="6" bestFit="1" customWidth="1"/>
    <col min="52" max="60" width="10.33203125" style="6" bestFit="1" customWidth="1"/>
    <col min="61" max="62" width="11.33203125" style="6" bestFit="1" customWidth="1"/>
    <col min="63" max="63" width="11.21875" style="6" bestFit="1" customWidth="1"/>
    <col min="64" max="71" width="10.21875" style="6" bestFit="1" customWidth="1"/>
    <col min="72" max="72" width="9.6640625" style="6" customWidth="1"/>
    <col min="73" max="73" width="8.6640625" style="6" customWidth="1"/>
    <col min="74" max="16384" width="8.88671875" style="6"/>
  </cols>
  <sheetData>
    <row r="1" spans="1:75" x14ac:dyDescent="0.3">
      <c r="A1" s="9" t="s">
        <v>1</v>
      </c>
    </row>
    <row r="2" spans="1:75" x14ac:dyDescent="0.3">
      <c r="A2" s="9" t="s">
        <v>2</v>
      </c>
    </row>
    <row r="3" spans="1:75" x14ac:dyDescent="0.3">
      <c r="A3" s="9" t="s">
        <v>3</v>
      </c>
      <c r="BV3" s="10" t="s">
        <v>24</v>
      </c>
    </row>
    <row r="4" spans="1:75" x14ac:dyDescent="0.3">
      <c r="X4" s="17"/>
      <c r="BW4" s="10" t="s">
        <v>52</v>
      </c>
    </row>
    <row r="5" spans="1:75" x14ac:dyDescent="0.3">
      <c r="D5" s="25">
        <v>44166</v>
      </c>
      <c r="E5" s="17"/>
      <c r="F5" s="17"/>
      <c r="G5" s="17"/>
      <c r="H5" s="17"/>
      <c r="I5" s="17"/>
      <c r="J5" s="17"/>
      <c r="K5" s="17" t="s">
        <v>0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7">
        <v>44167</v>
      </c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7">
        <v>44168</v>
      </c>
      <c r="BA5" s="26"/>
      <c r="BB5" s="26"/>
      <c r="BC5" s="26"/>
      <c r="BD5" s="26"/>
      <c r="BE5" s="26"/>
      <c r="BF5" s="26"/>
      <c r="BG5" s="26"/>
      <c r="BH5" s="26"/>
      <c r="BI5" s="17" t="s">
        <v>21</v>
      </c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W5" s="6" t="s">
        <v>47</v>
      </c>
    </row>
    <row r="6" spans="1:75" x14ac:dyDescent="0.3">
      <c r="D6" s="4">
        <v>1.0416666666666666E-2</v>
      </c>
      <c r="E6" s="4">
        <v>5.2083333333333336E-2</v>
      </c>
      <c r="F6" s="4">
        <v>9.375E-2</v>
      </c>
      <c r="G6" s="4">
        <v>0.14166666666666666</v>
      </c>
      <c r="H6" s="4">
        <v>0.17708333333333401</v>
      </c>
      <c r="I6" s="4">
        <v>0.21875</v>
      </c>
      <c r="J6" s="4">
        <v>0.26041666666666702</v>
      </c>
      <c r="K6" s="4">
        <v>0.30208333333333398</v>
      </c>
      <c r="L6" s="4">
        <v>0.34375</v>
      </c>
      <c r="M6" s="4">
        <v>0.38541666666666702</v>
      </c>
      <c r="N6" s="4">
        <v>0.42708333333333398</v>
      </c>
      <c r="O6" s="4">
        <v>0.468750000000001</v>
      </c>
      <c r="P6" s="4">
        <v>0.51041666666666796</v>
      </c>
      <c r="Q6" s="4">
        <v>0.55208333333333504</v>
      </c>
      <c r="R6" s="4">
        <v>0.593750000000002</v>
      </c>
      <c r="S6" s="4">
        <v>0.63541666666666896</v>
      </c>
      <c r="T6" s="4">
        <v>0.67986111111111114</v>
      </c>
      <c r="U6" s="4">
        <v>0.71736111111111101</v>
      </c>
      <c r="V6" s="4">
        <v>0.76041666666666996</v>
      </c>
      <c r="W6" s="4">
        <v>0.80208333333333703</v>
      </c>
      <c r="X6" s="4">
        <v>0.843750000000004</v>
      </c>
      <c r="Y6" s="4">
        <v>0.88541666666667096</v>
      </c>
      <c r="Z6" s="4">
        <v>0.92708333333333803</v>
      </c>
      <c r="AA6" s="4">
        <v>0.968750000000005</v>
      </c>
      <c r="AB6" s="12">
        <v>1.0416666666666666E-2</v>
      </c>
      <c r="AC6" s="12">
        <v>5.2083333333333336E-2</v>
      </c>
      <c r="AD6" s="12">
        <v>9.7222222222222224E-2</v>
      </c>
      <c r="AE6" s="12">
        <v>0.13541666666666666</v>
      </c>
      <c r="AF6" s="12">
        <v>0.17708333333333334</v>
      </c>
      <c r="AG6" s="12">
        <v>0.21875</v>
      </c>
      <c r="AH6" s="12">
        <v>0.26319444444444445</v>
      </c>
      <c r="AI6" s="12">
        <v>0.2986111111111111</v>
      </c>
      <c r="AJ6" s="12">
        <v>0.3444444444444445</v>
      </c>
      <c r="AK6" s="12">
        <v>0.38541666666666669</v>
      </c>
      <c r="AL6" s="12">
        <v>0.42708333333333331</v>
      </c>
      <c r="AM6" s="12">
        <v>0.4694444444444445</v>
      </c>
      <c r="AN6" s="12">
        <v>0.51041666666666663</v>
      </c>
      <c r="AO6" s="12">
        <v>0.55208333333333337</v>
      </c>
      <c r="AP6" s="12">
        <v>0.59375</v>
      </c>
      <c r="AQ6" s="12">
        <v>0.63541666666666663</v>
      </c>
      <c r="AR6" s="12">
        <v>0.67708333333333337</v>
      </c>
      <c r="AS6" s="12">
        <v>0.71875</v>
      </c>
      <c r="AT6" s="12">
        <v>0.76041666666666663</v>
      </c>
      <c r="AU6" s="12">
        <v>0.80208333333333337</v>
      </c>
      <c r="AV6" s="12">
        <v>0.84375</v>
      </c>
      <c r="AW6" s="12">
        <v>0.88541666666666663</v>
      </c>
      <c r="AX6" s="12">
        <v>0.92708333333333337</v>
      </c>
      <c r="AY6" s="12">
        <v>0.96875</v>
      </c>
      <c r="AZ6" s="12">
        <v>1.0416666666666666E-2</v>
      </c>
      <c r="BA6" s="12">
        <v>5.2083333333333336E-2</v>
      </c>
      <c r="BB6" s="12">
        <v>9.3749999999929806E-2</v>
      </c>
      <c r="BC6" s="12">
        <v>0.13541666666652</v>
      </c>
      <c r="BD6" s="12">
        <v>0.17708333333310999</v>
      </c>
      <c r="BE6" s="12">
        <v>0.21874999999971001</v>
      </c>
      <c r="BF6" s="12">
        <v>0.26041666666629998</v>
      </c>
      <c r="BG6" s="12">
        <v>0.30555555555555552</v>
      </c>
      <c r="BH6" s="12">
        <v>0.34374999999949002</v>
      </c>
      <c r="BI6" s="12">
        <v>0.38541666666607899</v>
      </c>
      <c r="BJ6" s="12">
        <v>0.44236111111111115</v>
      </c>
      <c r="BK6" s="12">
        <v>0.46874999999924</v>
      </c>
      <c r="BL6" s="12">
        <v>0.51666666666666672</v>
      </c>
      <c r="BM6" s="12">
        <v>0.55208333333243997</v>
      </c>
      <c r="BN6" s="12">
        <v>0.59374999999904099</v>
      </c>
      <c r="BO6" s="12">
        <v>0.63680555555555551</v>
      </c>
      <c r="BP6" s="12">
        <v>0.67708333333224102</v>
      </c>
      <c r="BQ6" s="12">
        <v>0.76527777777777783</v>
      </c>
      <c r="BR6" s="12">
        <v>0.80486111111111114</v>
      </c>
      <c r="BS6" s="12">
        <v>0.85</v>
      </c>
      <c r="BT6" s="12">
        <v>0.88888888888888884</v>
      </c>
      <c r="BU6" s="4"/>
    </row>
    <row r="7" spans="1:75" x14ac:dyDescent="0.3">
      <c r="D7" s="3">
        <f>D6*24</f>
        <v>0.25</v>
      </c>
      <c r="E7" s="3">
        <f t="shared" ref="E7:AA7" si="0">E6*24</f>
        <v>1.25</v>
      </c>
      <c r="F7" s="3">
        <f t="shared" si="0"/>
        <v>2.25</v>
      </c>
      <c r="G7" s="3">
        <f t="shared" si="0"/>
        <v>3.4</v>
      </c>
      <c r="H7" s="3">
        <f t="shared" si="0"/>
        <v>4.250000000000016</v>
      </c>
      <c r="I7" s="3">
        <f t="shared" si="0"/>
        <v>5.25</v>
      </c>
      <c r="J7" s="3">
        <f t="shared" si="0"/>
        <v>6.2500000000000089</v>
      </c>
      <c r="K7" s="3">
        <f t="shared" si="0"/>
        <v>7.250000000000016</v>
      </c>
      <c r="L7" s="3">
        <f t="shared" si="0"/>
        <v>8.25</v>
      </c>
      <c r="M7" s="3">
        <f t="shared" si="0"/>
        <v>9.2500000000000089</v>
      </c>
      <c r="N7" s="3">
        <f t="shared" si="0"/>
        <v>10.250000000000016</v>
      </c>
      <c r="O7" s="3">
        <f t="shared" si="0"/>
        <v>11.250000000000025</v>
      </c>
      <c r="P7" s="3">
        <f t="shared" si="0"/>
        <v>12.250000000000032</v>
      </c>
      <c r="Q7" s="3">
        <f t="shared" si="0"/>
        <v>13.250000000000041</v>
      </c>
      <c r="R7" s="3">
        <f t="shared" si="0"/>
        <v>14.250000000000048</v>
      </c>
      <c r="S7" s="3">
        <f t="shared" si="0"/>
        <v>15.250000000000055</v>
      </c>
      <c r="T7" s="3">
        <f t="shared" si="0"/>
        <v>16.316666666666666</v>
      </c>
      <c r="U7" s="3">
        <f t="shared" si="0"/>
        <v>17.216666666666665</v>
      </c>
      <c r="V7" s="3">
        <f t="shared" si="0"/>
        <v>18.250000000000078</v>
      </c>
      <c r="W7" s="3">
        <f t="shared" si="0"/>
        <v>19.250000000000089</v>
      </c>
      <c r="X7" s="3">
        <f t="shared" si="0"/>
        <v>20.250000000000096</v>
      </c>
      <c r="Y7" s="3">
        <f t="shared" si="0"/>
        <v>21.250000000000103</v>
      </c>
      <c r="Z7" s="3">
        <f t="shared" si="0"/>
        <v>22.250000000000114</v>
      </c>
      <c r="AA7" s="3">
        <f t="shared" si="0"/>
        <v>23.250000000000121</v>
      </c>
      <c r="AB7" s="3">
        <f>24+(AB6*24)</f>
        <v>24.25</v>
      </c>
      <c r="AC7" s="3">
        <f t="shared" ref="AC7:AY7" si="1">24+(AC6*24)</f>
        <v>25.25</v>
      </c>
      <c r="AD7" s="3">
        <f t="shared" si="1"/>
        <v>26.333333333333332</v>
      </c>
      <c r="AE7" s="3">
        <f t="shared" si="1"/>
        <v>27.25</v>
      </c>
      <c r="AF7" s="3">
        <f t="shared" si="1"/>
        <v>28.25</v>
      </c>
      <c r="AG7" s="3">
        <f t="shared" si="1"/>
        <v>29.25</v>
      </c>
      <c r="AH7" s="3">
        <f t="shared" si="1"/>
        <v>30.316666666666666</v>
      </c>
      <c r="AI7" s="3">
        <f t="shared" si="1"/>
        <v>31.166666666666664</v>
      </c>
      <c r="AJ7" s="3">
        <f t="shared" si="1"/>
        <v>32.266666666666666</v>
      </c>
      <c r="AK7" s="3">
        <f t="shared" si="1"/>
        <v>33.25</v>
      </c>
      <c r="AL7" s="3">
        <f t="shared" si="1"/>
        <v>34.25</v>
      </c>
      <c r="AM7" s="3">
        <f t="shared" si="1"/>
        <v>35.266666666666666</v>
      </c>
      <c r="AN7" s="3">
        <f t="shared" si="1"/>
        <v>36.25</v>
      </c>
      <c r="AO7" s="3">
        <f t="shared" si="1"/>
        <v>37.25</v>
      </c>
      <c r="AP7" s="3">
        <f t="shared" si="1"/>
        <v>38.25</v>
      </c>
      <c r="AQ7" s="3">
        <f t="shared" si="1"/>
        <v>39.25</v>
      </c>
      <c r="AR7" s="3">
        <f t="shared" si="1"/>
        <v>40.25</v>
      </c>
      <c r="AS7" s="3">
        <f t="shared" si="1"/>
        <v>41.25</v>
      </c>
      <c r="AT7" s="3">
        <f t="shared" si="1"/>
        <v>42.25</v>
      </c>
      <c r="AU7" s="3">
        <f t="shared" si="1"/>
        <v>43.25</v>
      </c>
      <c r="AV7" s="3">
        <f t="shared" si="1"/>
        <v>44.25</v>
      </c>
      <c r="AW7" s="3">
        <f t="shared" si="1"/>
        <v>45.25</v>
      </c>
      <c r="AX7" s="3">
        <f t="shared" si="1"/>
        <v>46.25</v>
      </c>
      <c r="AY7" s="3">
        <f t="shared" si="1"/>
        <v>47.25</v>
      </c>
      <c r="AZ7" s="3">
        <f>48+(AZ6*24)</f>
        <v>48.25</v>
      </c>
      <c r="BA7" s="3">
        <f t="shared" ref="BA7:BT7" si="2">48+(BA6*24)</f>
        <v>49.25</v>
      </c>
      <c r="BB7" s="3">
        <f t="shared" si="2"/>
        <v>50.249999999998316</v>
      </c>
      <c r="BC7" s="3">
        <f t="shared" si="2"/>
        <v>51.249999999996483</v>
      </c>
      <c r="BD7" s="3">
        <f t="shared" si="2"/>
        <v>52.249999999994643</v>
      </c>
      <c r="BE7" s="3">
        <f t="shared" si="2"/>
        <v>53.249999999993037</v>
      </c>
      <c r="BF7" s="3">
        <f t="shared" si="2"/>
        <v>54.249999999991203</v>
      </c>
      <c r="BG7" s="3">
        <f t="shared" si="2"/>
        <v>55.333333333333329</v>
      </c>
      <c r="BH7" s="3">
        <f t="shared" si="2"/>
        <v>56.249999999987764</v>
      </c>
      <c r="BI7" s="3">
        <f t="shared" si="2"/>
        <v>57.249999999985896</v>
      </c>
      <c r="BJ7" s="3">
        <f t="shared" si="2"/>
        <v>58.616666666666667</v>
      </c>
      <c r="BK7" s="3">
        <f t="shared" si="2"/>
        <v>59.24999999998176</v>
      </c>
      <c r="BL7" s="3">
        <f t="shared" si="2"/>
        <v>60.400000000000006</v>
      </c>
      <c r="BM7" s="3">
        <f t="shared" si="2"/>
        <v>61.249999999978556</v>
      </c>
      <c r="BN7" s="3">
        <f t="shared" si="2"/>
        <v>62.249999999976986</v>
      </c>
      <c r="BO7" s="3">
        <f t="shared" si="2"/>
        <v>63.283333333333331</v>
      </c>
      <c r="BP7" s="3">
        <f t="shared" si="2"/>
        <v>64.249999999973781</v>
      </c>
      <c r="BQ7" s="3">
        <f t="shared" si="2"/>
        <v>66.366666666666674</v>
      </c>
      <c r="BR7" s="3">
        <f t="shared" si="2"/>
        <v>67.316666666666663</v>
      </c>
      <c r="BS7" s="3">
        <f t="shared" si="2"/>
        <v>68.400000000000006</v>
      </c>
      <c r="BT7" s="3">
        <f t="shared" si="2"/>
        <v>69.333333333333329</v>
      </c>
      <c r="BU7" s="4"/>
    </row>
    <row r="8" spans="1:75" x14ac:dyDescent="0.3">
      <c r="A8" s="6" t="s">
        <v>25</v>
      </c>
      <c r="B8" s="6" t="s">
        <v>26</v>
      </c>
      <c r="C8" s="6" t="s">
        <v>25</v>
      </c>
      <c r="D8" s="5">
        <v>53</v>
      </c>
      <c r="E8" s="5">
        <v>51</v>
      </c>
      <c r="F8" s="5">
        <v>50</v>
      </c>
      <c r="G8" s="5">
        <v>50</v>
      </c>
      <c r="H8" s="5">
        <v>24</v>
      </c>
      <c r="I8" s="5">
        <v>33</v>
      </c>
      <c r="J8" s="5">
        <v>32</v>
      </c>
      <c r="K8" s="5">
        <v>44</v>
      </c>
      <c r="L8" s="5">
        <v>54</v>
      </c>
      <c r="M8" s="5">
        <v>73</v>
      </c>
      <c r="N8" s="5">
        <v>72</v>
      </c>
      <c r="O8" s="5">
        <v>73</v>
      </c>
      <c r="P8" s="5">
        <v>73</v>
      </c>
      <c r="Q8" s="5">
        <v>73</v>
      </c>
      <c r="R8" s="5">
        <v>73</v>
      </c>
      <c r="S8" s="5">
        <v>24</v>
      </c>
      <c r="T8" s="5">
        <v>72</v>
      </c>
      <c r="U8" s="5">
        <v>72</v>
      </c>
      <c r="V8" s="5">
        <v>72</v>
      </c>
      <c r="W8" s="5">
        <v>73</v>
      </c>
      <c r="X8" s="5">
        <v>73</v>
      </c>
      <c r="Y8" s="5">
        <v>74</v>
      </c>
      <c r="Z8" s="5">
        <v>74</v>
      </c>
      <c r="AA8" s="5">
        <v>74</v>
      </c>
      <c r="AB8" s="5">
        <v>73</v>
      </c>
      <c r="AC8" s="5">
        <v>74</v>
      </c>
      <c r="AD8" s="5">
        <v>73</v>
      </c>
      <c r="AE8" s="5">
        <v>72</v>
      </c>
      <c r="AF8" s="5">
        <v>72</v>
      </c>
      <c r="AG8" s="5">
        <v>74</v>
      </c>
      <c r="AH8" s="5">
        <v>73</v>
      </c>
      <c r="AI8" s="5">
        <v>73</v>
      </c>
      <c r="AJ8" s="5">
        <v>74</v>
      </c>
      <c r="AK8" s="5">
        <v>72</v>
      </c>
      <c r="AL8" s="5">
        <v>70</v>
      </c>
      <c r="AM8" s="5">
        <v>71</v>
      </c>
      <c r="AN8" s="5">
        <v>73</v>
      </c>
      <c r="AO8" s="5">
        <v>71</v>
      </c>
      <c r="AP8" s="5">
        <v>73</v>
      </c>
      <c r="AQ8" s="28">
        <v>73</v>
      </c>
      <c r="AR8" s="28">
        <v>72</v>
      </c>
      <c r="AS8" s="28">
        <v>72</v>
      </c>
      <c r="AT8" s="28">
        <v>71</v>
      </c>
      <c r="AU8" s="28">
        <v>72</v>
      </c>
      <c r="AV8" s="28">
        <v>72</v>
      </c>
      <c r="AW8" s="28">
        <v>71</v>
      </c>
      <c r="AX8" s="28">
        <v>72</v>
      </c>
      <c r="AY8" s="28">
        <v>72</v>
      </c>
      <c r="AZ8" s="28">
        <v>73</v>
      </c>
      <c r="BA8" s="28">
        <v>71</v>
      </c>
      <c r="BB8" s="28">
        <v>70</v>
      </c>
      <c r="BC8" s="28">
        <v>71</v>
      </c>
      <c r="BD8" s="28">
        <v>71</v>
      </c>
      <c r="BE8" s="28">
        <v>71</v>
      </c>
      <c r="BF8" s="28">
        <v>70</v>
      </c>
      <c r="BG8" s="28">
        <v>72</v>
      </c>
      <c r="BH8" s="28">
        <v>71</v>
      </c>
      <c r="BI8" s="28">
        <v>72</v>
      </c>
      <c r="BJ8" s="28">
        <v>33</v>
      </c>
      <c r="BK8" s="28">
        <v>33</v>
      </c>
      <c r="BL8" s="28">
        <v>17</v>
      </c>
      <c r="BM8" s="28">
        <v>18</v>
      </c>
      <c r="BN8" s="28">
        <v>17</v>
      </c>
      <c r="BO8" s="28">
        <v>19</v>
      </c>
      <c r="BP8" s="28">
        <v>17</v>
      </c>
      <c r="BQ8" s="28">
        <v>19</v>
      </c>
      <c r="BR8" s="28">
        <v>20</v>
      </c>
      <c r="BS8" s="28">
        <v>19</v>
      </c>
      <c r="BT8" s="28">
        <v>19</v>
      </c>
      <c r="BU8" s="4"/>
      <c r="BV8" s="1" t="str">
        <f>C8</f>
        <v>HE-1 Feed In</v>
      </c>
      <c r="BW8" s="5">
        <f>AVERAGE(K8:BI8)</f>
        <v>70.392156862745097</v>
      </c>
    </row>
    <row r="9" spans="1:75" x14ac:dyDescent="0.3">
      <c r="A9" s="6" t="s">
        <v>31</v>
      </c>
      <c r="B9" s="6" t="s">
        <v>27</v>
      </c>
      <c r="C9" s="6" t="s">
        <v>31</v>
      </c>
      <c r="D9" s="5">
        <v>117</v>
      </c>
      <c r="E9" s="5">
        <v>167</v>
      </c>
      <c r="F9" s="5">
        <v>201</v>
      </c>
      <c r="G9" s="5">
        <v>233</v>
      </c>
      <c r="H9" s="5">
        <v>252</v>
      </c>
      <c r="I9" s="5">
        <v>268</v>
      </c>
      <c r="J9" s="5">
        <v>274</v>
      </c>
      <c r="K9" s="5">
        <v>256</v>
      </c>
      <c r="L9" s="5">
        <v>270</v>
      </c>
      <c r="M9" s="5">
        <v>295</v>
      </c>
      <c r="N9" s="5">
        <v>288</v>
      </c>
      <c r="O9" s="5">
        <v>289</v>
      </c>
      <c r="P9" s="5">
        <v>291</v>
      </c>
      <c r="Q9" s="5">
        <v>295</v>
      </c>
      <c r="R9" s="5">
        <v>300</v>
      </c>
      <c r="S9" s="5">
        <v>299</v>
      </c>
      <c r="T9" s="5">
        <v>296</v>
      </c>
      <c r="U9" s="5">
        <v>294</v>
      </c>
      <c r="V9" s="5">
        <v>297</v>
      </c>
      <c r="W9" s="5">
        <v>293</v>
      </c>
      <c r="X9" s="5">
        <v>296</v>
      </c>
      <c r="Y9" s="5">
        <v>258</v>
      </c>
      <c r="Z9" s="5">
        <v>279</v>
      </c>
      <c r="AA9" s="5">
        <v>291</v>
      </c>
      <c r="AB9" s="5">
        <v>277</v>
      </c>
      <c r="AC9" s="5">
        <v>280</v>
      </c>
      <c r="AD9" s="5">
        <v>282</v>
      </c>
      <c r="AE9" s="5">
        <v>260</v>
      </c>
      <c r="AF9" s="5">
        <v>274</v>
      </c>
      <c r="AG9" s="5">
        <v>284</v>
      </c>
      <c r="AH9" s="5">
        <v>267</v>
      </c>
      <c r="AI9" s="5">
        <v>283</v>
      </c>
      <c r="AJ9" s="5">
        <v>286</v>
      </c>
      <c r="AK9" s="5">
        <v>260</v>
      </c>
      <c r="AL9" s="5">
        <v>284</v>
      </c>
      <c r="AM9" s="5">
        <v>273</v>
      </c>
      <c r="AN9" s="5">
        <v>281</v>
      </c>
      <c r="AO9" s="5">
        <v>280</v>
      </c>
      <c r="AP9" s="5">
        <v>279</v>
      </c>
      <c r="AQ9" s="28">
        <v>252</v>
      </c>
      <c r="AR9" s="28">
        <v>275</v>
      </c>
      <c r="AS9" s="28">
        <v>284</v>
      </c>
      <c r="AT9" s="28">
        <v>281</v>
      </c>
      <c r="AU9" s="28">
        <v>279</v>
      </c>
      <c r="AV9" s="28">
        <v>278</v>
      </c>
      <c r="AW9" s="28">
        <v>277</v>
      </c>
      <c r="AX9" s="28">
        <v>265</v>
      </c>
      <c r="AY9" s="28">
        <v>277</v>
      </c>
      <c r="AZ9" s="28">
        <v>271</v>
      </c>
      <c r="BA9" s="28">
        <v>260</v>
      </c>
      <c r="BB9" s="28">
        <v>281</v>
      </c>
      <c r="BC9" s="28">
        <v>262</v>
      </c>
      <c r="BD9" s="28">
        <v>276</v>
      </c>
      <c r="BE9" s="28">
        <v>283</v>
      </c>
      <c r="BF9" s="28">
        <v>237</v>
      </c>
      <c r="BG9" s="28">
        <v>273</v>
      </c>
      <c r="BH9" s="28">
        <v>282</v>
      </c>
      <c r="BI9" s="28">
        <v>271</v>
      </c>
      <c r="BJ9" s="28">
        <v>221</v>
      </c>
      <c r="BK9" s="28">
        <v>249</v>
      </c>
      <c r="BL9" s="28">
        <v>231</v>
      </c>
      <c r="BM9" s="28">
        <v>260</v>
      </c>
      <c r="BN9" s="28">
        <v>253</v>
      </c>
      <c r="BO9" s="28">
        <v>244</v>
      </c>
      <c r="BP9" s="28">
        <v>242</v>
      </c>
      <c r="BQ9" s="28">
        <v>255</v>
      </c>
      <c r="BR9" s="28">
        <v>236</v>
      </c>
      <c r="BS9" s="28">
        <v>217</v>
      </c>
      <c r="BT9" s="28">
        <v>196</v>
      </c>
      <c r="BU9" s="4"/>
      <c r="BV9" s="1" t="str">
        <f t="shared" ref="BV9:BV19" si="3">C9</f>
        <v>HE-1 Feed Out</v>
      </c>
      <c r="BW9" s="5">
        <f t="shared" ref="BW8:BW19" si="4">AVERAGE(K9:BI9)</f>
        <v>278.45098039215685</v>
      </c>
    </row>
    <row r="10" spans="1:75" x14ac:dyDescent="0.3">
      <c r="A10" s="6" t="s">
        <v>28</v>
      </c>
      <c r="B10" s="6" t="s">
        <v>29</v>
      </c>
      <c r="C10" s="6" t="s">
        <v>28</v>
      </c>
      <c r="D10" s="5">
        <v>137</v>
      </c>
      <c r="E10" s="5">
        <v>190</v>
      </c>
      <c r="F10" s="5">
        <v>228</v>
      </c>
      <c r="G10" s="5">
        <v>263</v>
      </c>
      <c r="H10" s="5">
        <v>282</v>
      </c>
      <c r="I10" s="5">
        <v>302</v>
      </c>
      <c r="J10" s="5">
        <v>309</v>
      </c>
      <c r="K10" s="5">
        <v>286</v>
      </c>
      <c r="L10" s="5">
        <v>292</v>
      </c>
      <c r="M10" s="5">
        <v>320</v>
      </c>
      <c r="N10" s="5">
        <v>324</v>
      </c>
      <c r="O10" s="5">
        <v>326</v>
      </c>
      <c r="P10" s="5">
        <v>327</v>
      </c>
      <c r="Q10" s="5">
        <v>330</v>
      </c>
      <c r="R10" s="5">
        <v>336</v>
      </c>
      <c r="S10" s="5">
        <v>337</v>
      </c>
      <c r="T10" s="5">
        <v>331</v>
      </c>
      <c r="U10" s="5">
        <v>335</v>
      </c>
      <c r="V10" s="5">
        <v>336</v>
      </c>
      <c r="W10" s="5">
        <v>327</v>
      </c>
      <c r="X10" s="5">
        <v>328</v>
      </c>
      <c r="Y10" s="5">
        <v>321</v>
      </c>
      <c r="Z10" s="5">
        <v>319</v>
      </c>
      <c r="AA10" s="5">
        <v>332</v>
      </c>
      <c r="AB10" s="5">
        <v>311</v>
      </c>
      <c r="AC10" s="5">
        <v>314</v>
      </c>
      <c r="AD10" s="5">
        <v>328</v>
      </c>
      <c r="AE10" s="5">
        <v>320</v>
      </c>
      <c r="AF10" s="5">
        <v>323</v>
      </c>
      <c r="AG10" s="5">
        <v>329</v>
      </c>
      <c r="AH10" s="5">
        <v>324</v>
      </c>
      <c r="AI10" s="5">
        <v>319</v>
      </c>
      <c r="AJ10" s="5">
        <v>327</v>
      </c>
      <c r="AK10" s="5">
        <v>323</v>
      </c>
      <c r="AL10" s="5">
        <v>316</v>
      </c>
      <c r="AM10" s="5">
        <v>328</v>
      </c>
      <c r="AN10" s="5">
        <v>324</v>
      </c>
      <c r="AO10" s="5">
        <v>316</v>
      </c>
      <c r="AP10" s="5">
        <v>329</v>
      </c>
      <c r="AQ10" s="5">
        <v>315</v>
      </c>
      <c r="AR10" s="5">
        <v>317</v>
      </c>
      <c r="AS10" s="5">
        <v>327</v>
      </c>
      <c r="AT10" s="5">
        <v>327</v>
      </c>
      <c r="AU10" s="5">
        <v>319</v>
      </c>
      <c r="AV10" s="5">
        <v>330</v>
      </c>
      <c r="AW10" s="5">
        <v>323</v>
      </c>
      <c r="AX10" s="5">
        <v>317</v>
      </c>
      <c r="AY10" s="5">
        <v>328</v>
      </c>
      <c r="AZ10" s="5">
        <v>325</v>
      </c>
      <c r="BA10" s="28">
        <v>310</v>
      </c>
      <c r="BB10" s="28">
        <v>329</v>
      </c>
      <c r="BC10" s="28">
        <v>321</v>
      </c>
      <c r="BD10" s="28">
        <v>326</v>
      </c>
      <c r="BE10" s="28">
        <v>327</v>
      </c>
      <c r="BF10" s="28">
        <v>309</v>
      </c>
      <c r="BG10" s="28">
        <v>319</v>
      </c>
      <c r="BH10" s="28">
        <v>330</v>
      </c>
      <c r="BI10" s="28">
        <v>332</v>
      </c>
      <c r="BJ10" s="29">
        <v>294</v>
      </c>
      <c r="BK10" s="29">
        <v>316</v>
      </c>
      <c r="BL10" s="29">
        <v>315</v>
      </c>
      <c r="BM10" s="28">
        <v>316</v>
      </c>
      <c r="BN10" s="28">
        <v>315</v>
      </c>
      <c r="BO10" s="28">
        <v>313</v>
      </c>
      <c r="BP10" s="28">
        <v>313</v>
      </c>
      <c r="BQ10" s="28">
        <v>318</v>
      </c>
      <c r="BR10" s="28">
        <v>313</v>
      </c>
      <c r="BS10" s="28">
        <v>289</v>
      </c>
      <c r="BT10" s="28">
        <v>252</v>
      </c>
      <c r="BV10" s="1" t="str">
        <f t="shared" si="3"/>
        <v>HE-1 Prod In</v>
      </c>
      <c r="BW10" s="5">
        <f t="shared" si="4"/>
        <v>322.92156862745099</v>
      </c>
    </row>
    <row r="11" spans="1:75" x14ac:dyDescent="0.3">
      <c r="A11" s="6" t="s">
        <v>30</v>
      </c>
      <c r="B11" s="6" t="s">
        <v>4</v>
      </c>
      <c r="C11" s="6" t="s">
        <v>30</v>
      </c>
      <c r="D11" s="5">
        <v>50</v>
      </c>
      <c r="E11" s="5">
        <v>54</v>
      </c>
      <c r="F11" s="5">
        <v>55</v>
      </c>
      <c r="G11" s="5">
        <v>57</v>
      </c>
      <c r="H11" s="5">
        <v>41</v>
      </c>
      <c r="I11" s="5">
        <v>45</v>
      </c>
      <c r="J11" s="5">
        <v>45</v>
      </c>
      <c r="K11" s="5">
        <v>47</v>
      </c>
      <c r="L11" s="5">
        <v>59</v>
      </c>
      <c r="M11" s="5">
        <v>52</v>
      </c>
      <c r="N11" s="28">
        <v>73</v>
      </c>
      <c r="O11" s="5">
        <v>73</v>
      </c>
      <c r="P11" s="5">
        <v>73</v>
      </c>
      <c r="Q11" s="5">
        <v>74</v>
      </c>
      <c r="R11" s="5">
        <v>75</v>
      </c>
      <c r="S11" s="5">
        <v>75</v>
      </c>
      <c r="T11" s="5">
        <v>77</v>
      </c>
      <c r="U11" s="5">
        <v>76</v>
      </c>
      <c r="V11" s="5">
        <v>75</v>
      </c>
      <c r="W11" s="5">
        <v>74</v>
      </c>
      <c r="X11" s="5">
        <v>77</v>
      </c>
      <c r="Y11" s="5">
        <v>73</v>
      </c>
      <c r="Z11" s="5">
        <v>75</v>
      </c>
      <c r="AA11" s="5">
        <v>77</v>
      </c>
      <c r="AB11" s="5">
        <v>78</v>
      </c>
      <c r="AC11" s="5">
        <v>79</v>
      </c>
      <c r="AD11" s="5">
        <v>75</v>
      </c>
      <c r="AE11" s="5">
        <v>70</v>
      </c>
      <c r="AF11" s="5">
        <v>73</v>
      </c>
      <c r="AG11" s="5">
        <v>78</v>
      </c>
      <c r="AH11" s="5">
        <v>71</v>
      </c>
      <c r="AI11" s="5">
        <v>77</v>
      </c>
      <c r="AJ11" s="5">
        <v>78</v>
      </c>
      <c r="AK11" s="5">
        <v>71</v>
      </c>
      <c r="AL11" s="5">
        <v>82</v>
      </c>
      <c r="AM11" s="5">
        <v>72</v>
      </c>
      <c r="AN11" s="5">
        <v>78</v>
      </c>
      <c r="AO11" s="5">
        <v>81</v>
      </c>
      <c r="AP11" s="5">
        <v>75</v>
      </c>
      <c r="AQ11" s="5">
        <v>74</v>
      </c>
      <c r="AR11" s="5">
        <v>78</v>
      </c>
      <c r="AS11" s="5">
        <v>74</v>
      </c>
      <c r="AT11" s="5">
        <v>80</v>
      </c>
      <c r="AU11" s="5">
        <v>80</v>
      </c>
      <c r="AV11" s="5">
        <v>79</v>
      </c>
      <c r="AW11" s="5">
        <v>79</v>
      </c>
      <c r="AX11" s="5">
        <v>76</v>
      </c>
      <c r="AY11" s="5">
        <v>76</v>
      </c>
      <c r="AZ11" s="5">
        <v>78</v>
      </c>
      <c r="BA11" s="28">
        <v>74</v>
      </c>
      <c r="BB11" s="28">
        <v>77</v>
      </c>
      <c r="BC11" s="28">
        <v>74</v>
      </c>
      <c r="BD11" s="28">
        <v>79</v>
      </c>
      <c r="BE11" s="28">
        <v>80</v>
      </c>
      <c r="BF11" s="28">
        <v>75</v>
      </c>
      <c r="BG11" s="28">
        <v>83</v>
      </c>
      <c r="BH11" s="28">
        <v>82</v>
      </c>
      <c r="BI11" s="28">
        <v>75</v>
      </c>
      <c r="BJ11" s="29">
        <v>45</v>
      </c>
      <c r="BK11" s="29">
        <v>43</v>
      </c>
      <c r="BL11" s="29">
        <v>25</v>
      </c>
      <c r="BM11" s="28">
        <v>35</v>
      </c>
      <c r="BN11" s="28">
        <v>30</v>
      </c>
      <c r="BO11" s="28">
        <v>29</v>
      </c>
      <c r="BP11" s="28">
        <v>27</v>
      </c>
      <c r="BQ11" s="28">
        <v>23</v>
      </c>
      <c r="BR11" s="28">
        <v>24</v>
      </c>
      <c r="BS11" s="28">
        <v>22</v>
      </c>
      <c r="BT11" s="28">
        <v>23</v>
      </c>
      <c r="BV11" s="1" t="str">
        <f t="shared" si="3"/>
        <v>HE-1 Prod Out</v>
      </c>
      <c r="BW11" s="5">
        <f t="shared" si="4"/>
        <v>74.82352941176471</v>
      </c>
    </row>
    <row r="12" spans="1:75" x14ac:dyDescent="0.3">
      <c r="A12" s="6" t="s">
        <v>5</v>
      </c>
      <c r="B12" s="6" t="s">
        <v>6</v>
      </c>
      <c r="C12" s="6" t="s">
        <v>5</v>
      </c>
      <c r="D12" s="6">
        <v>60</v>
      </c>
      <c r="E12" s="6">
        <v>71</v>
      </c>
      <c r="F12" s="6">
        <v>77</v>
      </c>
      <c r="G12" s="6">
        <v>83</v>
      </c>
      <c r="H12" s="6">
        <v>81</v>
      </c>
      <c r="I12" s="6">
        <v>82</v>
      </c>
      <c r="J12" s="6">
        <v>83</v>
      </c>
      <c r="K12" s="6">
        <v>80</v>
      </c>
      <c r="L12" s="6">
        <v>107</v>
      </c>
      <c r="M12" s="6">
        <v>131</v>
      </c>
      <c r="N12" s="26">
        <v>118</v>
      </c>
      <c r="O12" s="6">
        <v>115</v>
      </c>
      <c r="P12" s="6">
        <v>121</v>
      </c>
      <c r="Q12" s="6">
        <v>126</v>
      </c>
      <c r="R12" s="6">
        <v>103</v>
      </c>
      <c r="S12" s="6">
        <v>135</v>
      </c>
      <c r="T12" s="6">
        <v>130</v>
      </c>
      <c r="U12" s="6">
        <v>130</v>
      </c>
      <c r="V12" s="6">
        <v>142</v>
      </c>
      <c r="W12" s="6">
        <v>131</v>
      </c>
      <c r="X12" s="30">
        <v>137</v>
      </c>
      <c r="Y12" s="6">
        <v>113</v>
      </c>
      <c r="Z12" s="6">
        <v>137</v>
      </c>
      <c r="AA12" s="6">
        <v>134</v>
      </c>
      <c r="AB12" s="6">
        <v>110</v>
      </c>
      <c r="AC12" s="6">
        <v>114</v>
      </c>
      <c r="AD12" s="6">
        <v>139</v>
      </c>
      <c r="AE12" s="6">
        <v>111</v>
      </c>
      <c r="AF12" s="6">
        <v>121</v>
      </c>
      <c r="AG12" s="6">
        <v>139</v>
      </c>
      <c r="AH12" s="7">
        <v>111</v>
      </c>
      <c r="AI12" s="6">
        <v>138</v>
      </c>
      <c r="AJ12" s="6">
        <v>136</v>
      </c>
      <c r="AK12" s="6">
        <v>112</v>
      </c>
      <c r="AL12" s="6">
        <v>134</v>
      </c>
      <c r="AM12" s="6">
        <v>120</v>
      </c>
      <c r="AN12" s="6">
        <v>128</v>
      </c>
      <c r="AO12" s="6">
        <v>135</v>
      </c>
      <c r="AP12" s="6">
        <v>140</v>
      </c>
      <c r="AQ12" s="6">
        <v>120</v>
      </c>
      <c r="AR12" s="26">
        <v>138</v>
      </c>
      <c r="AS12" s="26">
        <v>122</v>
      </c>
      <c r="AT12" s="26">
        <v>128</v>
      </c>
      <c r="AU12" s="26">
        <v>149</v>
      </c>
      <c r="AV12" s="26">
        <v>134</v>
      </c>
      <c r="AW12" s="26">
        <v>131</v>
      </c>
      <c r="AX12" s="26">
        <v>129</v>
      </c>
      <c r="AY12" s="26">
        <v>139</v>
      </c>
      <c r="AZ12" s="26">
        <v>151</v>
      </c>
      <c r="BA12" s="26">
        <v>112</v>
      </c>
      <c r="BB12" s="31">
        <v>144</v>
      </c>
      <c r="BC12" s="31">
        <v>137</v>
      </c>
      <c r="BD12" s="31">
        <v>149</v>
      </c>
      <c r="BE12" s="31">
        <v>141</v>
      </c>
      <c r="BF12" s="31">
        <v>116</v>
      </c>
      <c r="BG12" s="31">
        <v>131</v>
      </c>
      <c r="BH12" s="31">
        <v>133</v>
      </c>
      <c r="BI12" s="31">
        <v>133</v>
      </c>
      <c r="BJ12" s="31">
        <v>78</v>
      </c>
      <c r="BK12" s="7">
        <v>88</v>
      </c>
      <c r="BL12" s="8">
        <v>63</v>
      </c>
      <c r="BM12" s="6">
        <v>93</v>
      </c>
      <c r="BN12" s="6">
        <v>77</v>
      </c>
      <c r="BO12" s="6">
        <v>64</v>
      </c>
      <c r="BQ12" s="6">
        <v>44</v>
      </c>
      <c r="BR12" s="6">
        <v>40</v>
      </c>
      <c r="BS12" s="6">
        <v>30</v>
      </c>
      <c r="BT12" s="6">
        <v>37</v>
      </c>
      <c r="BV12" s="1" t="str">
        <f t="shared" si="3"/>
        <v>HE-1 Bend 2</v>
      </c>
      <c r="BW12" s="5">
        <f t="shared" si="4"/>
        <v>127.74509803921569</v>
      </c>
    </row>
    <row r="13" spans="1:75" x14ac:dyDescent="0.3">
      <c r="A13" s="6" t="s">
        <v>7</v>
      </c>
      <c r="B13" s="6" t="s">
        <v>8</v>
      </c>
      <c r="C13" s="6" t="s">
        <v>7</v>
      </c>
      <c r="D13" s="6">
        <v>93</v>
      </c>
      <c r="E13" s="6">
        <v>120</v>
      </c>
      <c r="F13" s="6">
        <v>142</v>
      </c>
      <c r="G13" s="6">
        <v>165</v>
      </c>
      <c r="H13" s="6">
        <v>126</v>
      </c>
      <c r="I13" s="6">
        <v>183</v>
      </c>
      <c r="J13" s="6">
        <v>187</v>
      </c>
      <c r="K13" s="6">
        <v>166</v>
      </c>
      <c r="L13" s="6">
        <v>208</v>
      </c>
      <c r="M13" s="6">
        <v>234</v>
      </c>
      <c r="N13" s="6">
        <v>221</v>
      </c>
      <c r="O13" s="6">
        <v>215</v>
      </c>
      <c r="P13" s="6">
        <v>230</v>
      </c>
      <c r="Q13" s="6">
        <v>239</v>
      </c>
      <c r="R13" s="6">
        <v>182</v>
      </c>
      <c r="S13" s="6">
        <v>242</v>
      </c>
      <c r="T13" s="6">
        <v>232</v>
      </c>
      <c r="U13" s="6">
        <v>235</v>
      </c>
      <c r="V13" s="6">
        <v>248</v>
      </c>
      <c r="W13" s="6">
        <v>231</v>
      </c>
      <c r="X13" s="6">
        <v>241</v>
      </c>
      <c r="Y13" s="6">
        <v>209</v>
      </c>
      <c r="Z13" s="6">
        <v>230</v>
      </c>
      <c r="AA13" s="6">
        <v>234</v>
      </c>
      <c r="AB13" s="6">
        <v>198</v>
      </c>
      <c r="AC13" s="6">
        <v>197</v>
      </c>
      <c r="AD13" s="6">
        <v>234</v>
      </c>
      <c r="AE13" s="6">
        <v>198</v>
      </c>
      <c r="AF13" s="6">
        <v>207</v>
      </c>
      <c r="AG13" s="6">
        <v>233</v>
      </c>
      <c r="AH13" s="6">
        <v>207</v>
      </c>
      <c r="AI13" s="6">
        <v>226</v>
      </c>
      <c r="AJ13" s="6">
        <v>225</v>
      </c>
      <c r="AK13" s="6">
        <v>199</v>
      </c>
      <c r="AL13" s="6">
        <v>216</v>
      </c>
      <c r="AM13" s="6">
        <v>207</v>
      </c>
      <c r="AN13" s="6">
        <v>220</v>
      </c>
      <c r="AO13" s="6">
        <v>218</v>
      </c>
      <c r="AP13" s="6">
        <v>227</v>
      </c>
      <c r="AQ13" s="6">
        <v>208</v>
      </c>
      <c r="AR13" s="6">
        <v>220</v>
      </c>
      <c r="AS13" s="6">
        <v>207</v>
      </c>
      <c r="AT13" s="6">
        <v>212</v>
      </c>
      <c r="AU13" s="6">
        <v>230</v>
      </c>
      <c r="AV13" s="6">
        <v>219</v>
      </c>
      <c r="AW13" s="6">
        <v>214</v>
      </c>
      <c r="AX13" s="6">
        <v>207</v>
      </c>
      <c r="AY13" s="6">
        <v>224</v>
      </c>
      <c r="AZ13" s="6">
        <v>235</v>
      </c>
      <c r="BA13" s="6">
        <v>182</v>
      </c>
      <c r="BB13" s="6">
        <v>228</v>
      </c>
      <c r="BC13" s="6">
        <v>223</v>
      </c>
      <c r="BD13" s="6">
        <v>224</v>
      </c>
      <c r="BE13" s="6">
        <v>222</v>
      </c>
      <c r="BF13" s="6">
        <v>194</v>
      </c>
      <c r="BG13" s="6">
        <v>223</v>
      </c>
      <c r="BH13" s="6">
        <v>224</v>
      </c>
      <c r="BI13" s="6">
        <v>215</v>
      </c>
      <c r="BJ13" s="6">
        <v>163</v>
      </c>
      <c r="BK13" s="6">
        <v>186</v>
      </c>
      <c r="BL13" s="6">
        <v>167</v>
      </c>
      <c r="BM13" s="6">
        <v>200</v>
      </c>
      <c r="BN13" s="6">
        <v>189</v>
      </c>
      <c r="BO13" s="6">
        <v>169</v>
      </c>
      <c r="BQ13" s="6">
        <v>150</v>
      </c>
      <c r="BR13" s="6">
        <v>127</v>
      </c>
      <c r="BS13" s="6">
        <v>74</v>
      </c>
      <c r="BT13" s="6">
        <v>109</v>
      </c>
      <c r="BV13" s="1" t="str">
        <f t="shared" si="3"/>
        <v>HE-1 Bend 4</v>
      </c>
      <c r="BW13" s="5">
        <f t="shared" si="4"/>
        <v>218.0392156862745</v>
      </c>
    </row>
    <row r="14" spans="1:75" x14ac:dyDescent="0.3">
      <c r="A14" s="6" t="s">
        <v>9</v>
      </c>
      <c r="B14" s="6" t="s">
        <v>10</v>
      </c>
      <c r="C14" s="6" t="s">
        <v>9</v>
      </c>
      <c r="D14" s="6">
        <v>66</v>
      </c>
      <c r="E14" s="6">
        <v>80</v>
      </c>
      <c r="F14" s="6">
        <v>89</v>
      </c>
      <c r="G14" s="6">
        <v>98</v>
      </c>
      <c r="H14" s="6">
        <v>98</v>
      </c>
      <c r="I14" s="6">
        <v>100</v>
      </c>
      <c r="J14" s="6">
        <v>102</v>
      </c>
      <c r="K14" s="6">
        <v>86</v>
      </c>
      <c r="L14" s="6">
        <v>125</v>
      </c>
      <c r="M14" s="6">
        <v>149</v>
      </c>
      <c r="N14" s="6">
        <v>135</v>
      </c>
      <c r="O14" s="6">
        <v>131</v>
      </c>
      <c r="P14" s="6">
        <v>138</v>
      </c>
      <c r="Q14" s="6">
        <v>144</v>
      </c>
      <c r="R14" s="6">
        <v>117</v>
      </c>
      <c r="S14" s="6">
        <v>151</v>
      </c>
      <c r="T14" s="6">
        <v>148</v>
      </c>
      <c r="U14" s="6">
        <v>149</v>
      </c>
      <c r="V14" s="6">
        <v>160</v>
      </c>
      <c r="W14" s="6">
        <v>148</v>
      </c>
      <c r="X14" s="6">
        <v>155</v>
      </c>
      <c r="Y14" s="6">
        <v>128</v>
      </c>
      <c r="Z14" s="6">
        <v>155</v>
      </c>
      <c r="AA14" s="6">
        <v>153</v>
      </c>
      <c r="AB14" s="6">
        <v>125</v>
      </c>
      <c r="AC14" s="6">
        <v>130</v>
      </c>
      <c r="AD14" s="6">
        <v>158</v>
      </c>
      <c r="AE14" s="6">
        <v>127</v>
      </c>
      <c r="AF14" s="6">
        <v>138</v>
      </c>
      <c r="AG14" s="6">
        <v>160</v>
      </c>
      <c r="AH14" s="6">
        <v>127</v>
      </c>
      <c r="AI14" s="6">
        <v>159</v>
      </c>
      <c r="AJ14" s="6">
        <v>157</v>
      </c>
      <c r="AK14" s="6">
        <v>129</v>
      </c>
      <c r="AL14" s="6">
        <v>155</v>
      </c>
      <c r="AM14" s="6">
        <v>140</v>
      </c>
      <c r="AN14" s="6">
        <v>147</v>
      </c>
      <c r="AO14" s="6">
        <v>155</v>
      </c>
      <c r="AP14" s="6">
        <v>167</v>
      </c>
      <c r="AQ14" s="6">
        <v>140</v>
      </c>
      <c r="AR14" s="6">
        <v>160</v>
      </c>
      <c r="AS14" s="6">
        <v>141</v>
      </c>
      <c r="AT14" s="6">
        <v>148</v>
      </c>
      <c r="AU14" s="6">
        <v>171</v>
      </c>
      <c r="AV14" s="6">
        <v>156</v>
      </c>
      <c r="AW14" s="6">
        <v>152</v>
      </c>
      <c r="AX14" s="6">
        <v>150</v>
      </c>
      <c r="AY14" s="6">
        <v>162</v>
      </c>
      <c r="AZ14" s="6">
        <v>176</v>
      </c>
      <c r="BA14" s="6">
        <v>130</v>
      </c>
      <c r="BB14" s="6">
        <v>168</v>
      </c>
      <c r="BC14" s="6">
        <v>159</v>
      </c>
      <c r="BD14" s="6">
        <v>173</v>
      </c>
      <c r="BE14" s="6">
        <v>164</v>
      </c>
      <c r="BF14" s="6">
        <v>136</v>
      </c>
      <c r="BG14" s="6">
        <v>174</v>
      </c>
      <c r="BH14" s="6">
        <v>176</v>
      </c>
      <c r="BI14" s="6">
        <v>133</v>
      </c>
      <c r="BJ14" s="6">
        <v>100</v>
      </c>
      <c r="BK14" s="6">
        <v>112</v>
      </c>
      <c r="BL14" s="6">
        <v>86</v>
      </c>
      <c r="BM14" s="6">
        <v>124</v>
      </c>
      <c r="BN14" s="6">
        <v>103</v>
      </c>
      <c r="BO14" s="6">
        <v>86</v>
      </c>
      <c r="BQ14" s="6">
        <v>56</v>
      </c>
      <c r="BR14" s="6">
        <v>49</v>
      </c>
      <c r="BS14" s="6">
        <v>37</v>
      </c>
      <c r="BT14" s="6">
        <v>46</v>
      </c>
      <c r="BV14" s="1" t="str">
        <f t="shared" si="3"/>
        <v>HE-1 Shell 3</v>
      </c>
      <c r="BW14" s="5">
        <f t="shared" si="4"/>
        <v>147.35294117647058</v>
      </c>
    </row>
    <row r="15" spans="1:75" x14ac:dyDescent="0.3">
      <c r="A15" s="6" t="s">
        <v>11</v>
      </c>
      <c r="B15" s="6" t="s">
        <v>12</v>
      </c>
      <c r="C15" s="6" t="s">
        <v>11</v>
      </c>
      <c r="D15" s="6">
        <v>110</v>
      </c>
      <c r="E15" s="6">
        <v>141</v>
      </c>
      <c r="F15" s="6">
        <v>166</v>
      </c>
      <c r="G15" s="6">
        <v>191</v>
      </c>
      <c r="H15" s="6">
        <v>206</v>
      </c>
      <c r="I15" s="6">
        <v>213</v>
      </c>
      <c r="J15" s="6">
        <v>218</v>
      </c>
      <c r="K15" s="6">
        <v>183</v>
      </c>
      <c r="L15" s="6">
        <v>242</v>
      </c>
      <c r="M15" s="6">
        <v>267</v>
      </c>
      <c r="N15" s="6">
        <v>256</v>
      </c>
      <c r="O15" s="6">
        <v>252</v>
      </c>
      <c r="P15" s="6">
        <v>268</v>
      </c>
      <c r="Q15" s="6">
        <v>276</v>
      </c>
      <c r="R15" s="6">
        <v>216</v>
      </c>
      <c r="S15" s="6">
        <v>281</v>
      </c>
      <c r="T15" s="6">
        <v>272</v>
      </c>
      <c r="U15" s="6">
        <v>272</v>
      </c>
      <c r="V15" s="6">
        <v>287</v>
      </c>
      <c r="W15" s="6">
        <v>270</v>
      </c>
      <c r="X15" s="6">
        <v>280</v>
      </c>
      <c r="Y15" s="6">
        <v>262</v>
      </c>
      <c r="Z15" s="6">
        <v>267</v>
      </c>
      <c r="AA15" s="6">
        <v>275</v>
      </c>
      <c r="AB15" s="6">
        <v>257</v>
      </c>
      <c r="AC15" s="6">
        <v>255</v>
      </c>
      <c r="AD15" s="6">
        <v>278</v>
      </c>
      <c r="AE15" s="6">
        <v>249</v>
      </c>
      <c r="AF15" s="6">
        <v>256</v>
      </c>
      <c r="AG15" s="6">
        <v>282</v>
      </c>
      <c r="AH15" s="6">
        <v>261</v>
      </c>
      <c r="AI15" s="6">
        <v>272</v>
      </c>
      <c r="AJ15" s="6">
        <v>278</v>
      </c>
      <c r="AK15" s="6">
        <v>263</v>
      </c>
      <c r="AL15" s="6">
        <v>260</v>
      </c>
      <c r="AM15" s="6">
        <v>263</v>
      </c>
      <c r="AN15" s="6">
        <v>272</v>
      </c>
      <c r="AO15" s="6">
        <v>263</v>
      </c>
      <c r="AP15" s="6">
        <v>282</v>
      </c>
      <c r="AQ15" s="6">
        <v>274</v>
      </c>
      <c r="AR15" s="6">
        <v>272</v>
      </c>
      <c r="AS15" s="6">
        <v>265</v>
      </c>
      <c r="AT15" s="6">
        <v>266</v>
      </c>
      <c r="AU15" s="6">
        <v>278</v>
      </c>
      <c r="AV15" s="6">
        <v>276</v>
      </c>
      <c r="AW15" s="6">
        <v>273</v>
      </c>
      <c r="AX15" s="6">
        <v>262</v>
      </c>
      <c r="AY15" s="6">
        <v>253</v>
      </c>
      <c r="AZ15" s="6">
        <v>296</v>
      </c>
      <c r="BA15" s="6">
        <v>231</v>
      </c>
      <c r="BB15" s="6">
        <v>288</v>
      </c>
      <c r="BC15" s="6">
        <v>286</v>
      </c>
      <c r="BD15" s="6">
        <v>281</v>
      </c>
      <c r="BE15" s="6">
        <v>280</v>
      </c>
      <c r="BF15" s="6">
        <v>266</v>
      </c>
      <c r="BG15" s="6">
        <v>281</v>
      </c>
      <c r="BH15" s="6">
        <v>293</v>
      </c>
      <c r="BI15" s="6">
        <v>290</v>
      </c>
      <c r="BJ15" s="6">
        <v>238</v>
      </c>
      <c r="BK15" s="6">
        <v>258</v>
      </c>
      <c r="BL15" s="6">
        <v>245</v>
      </c>
      <c r="BM15" s="6">
        <v>265</v>
      </c>
      <c r="BN15" s="6">
        <v>257</v>
      </c>
      <c r="BO15" s="6">
        <v>234</v>
      </c>
      <c r="BQ15" s="6">
        <v>193</v>
      </c>
      <c r="BR15" s="6">
        <v>173</v>
      </c>
      <c r="BS15" s="6">
        <v>115</v>
      </c>
      <c r="BT15" s="6">
        <v>143</v>
      </c>
      <c r="BV15" s="1" t="str">
        <f t="shared" si="3"/>
        <v>HE-1 Shell 1</v>
      </c>
      <c r="BW15" s="5">
        <f t="shared" si="4"/>
        <v>267.21568627450978</v>
      </c>
    </row>
    <row r="16" spans="1:75" x14ac:dyDescent="0.3">
      <c r="A16" s="6" t="s">
        <v>13</v>
      </c>
      <c r="B16" s="6" t="s">
        <v>14</v>
      </c>
      <c r="C16" s="6" t="s">
        <v>13</v>
      </c>
      <c r="D16" s="6">
        <v>55</v>
      </c>
      <c r="E16" s="6">
        <v>60</v>
      </c>
      <c r="F16" s="6">
        <v>62</v>
      </c>
      <c r="G16" s="6">
        <v>55</v>
      </c>
      <c r="H16" s="6">
        <v>52</v>
      </c>
      <c r="I16" s="6">
        <v>53</v>
      </c>
      <c r="J16" s="6">
        <v>53</v>
      </c>
      <c r="K16" s="6">
        <v>60</v>
      </c>
      <c r="L16" s="6">
        <v>81</v>
      </c>
      <c r="M16" s="6">
        <v>98</v>
      </c>
      <c r="N16" s="6">
        <v>90</v>
      </c>
      <c r="O16" s="6">
        <v>89</v>
      </c>
      <c r="P16" s="6">
        <v>91</v>
      </c>
      <c r="Q16" s="6">
        <v>94</v>
      </c>
      <c r="R16" s="6">
        <v>84</v>
      </c>
      <c r="S16" s="6">
        <v>98</v>
      </c>
      <c r="T16" s="6">
        <v>97</v>
      </c>
      <c r="U16" s="6">
        <v>98</v>
      </c>
      <c r="V16" s="6">
        <v>102</v>
      </c>
      <c r="W16" s="6">
        <v>96</v>
      </c>
      <c r="X16" s="6">
        <v>99</v>
      </c>
      <c r="Y16" s="6">
        <v>89</v>
      </c>
      <c r="Z16" s="6">
        <v>100</v>
      </c>
      <c r="AA16" s="6">
        <v>98</v>
      </c>
      <c r="AB16" s="6">
        <v>88</v>
      </c>
      <c r="AC16" s="6">
        <v>90</v>
      </c>
      <c r="AD16" s="6">
        <v>101</v>
      </c>
      <c r="AE16" s="6">
        <v>88</v>
      </c>
      <c r="AF16" s="6">
        <v>91</v>
      </c>
      <c r="AG16" s="6">
        <v>101</v>
      </c>
      <c r="AH16" s="6">
        <v>87</v>
      </c>
      <c r="AI16" s="6">
        <v>101</v>
      </c>
      <c r="AJ16" s="6">
        <v>100</v>
      </c>
      <c r="AK16" s="6">
        <v>87</v>
      </c>
      <c r="AL16" s="6">
        <v>98</v>
      </c>
      <c r="AM16" s="6">
        <v>91</v>
      </c>
      <c r="AN16" s="6">
        <v>96</v>
      </c>
      <c r="AO16" s="6">
        <v>98</v>
      </c>
      <c r="AP16" s="6">
        <v>101</v>
      </c>
      <c r="AQ16" s="6">
        <v>93</v>
      </c>
      <c r="AR16" s="6">
        <v>102</v>
      </c>
      <c r="AS16" s="6">
        <v>93</v>
      </c>
      <c r="AT16" s="6">
        <v>96</v>
      </c>
      <c r="AU16" s="6">
        <v>106</v>
      </c>
      <c r="AV16" s="6">
        <v>100</v>
      </c>
      <c r="AW16" s="6">
        <v>99</v>
      </c>
      <c r="AX16" s="6">
        <v>97</v>
      </c>
      <c r="AY16" s="6">
        <v>101</v>
      </c>
      <c r="AZ16" s="6">
        <v>109</v>
      </c>
      <c r="BA16" s="6">
        <v>87</v>
      </c>
      <c r="BB16" s="6">
        <v>104</v>
      </c>
      <c r="BC16" s="6">
        <v>101</v>
      </c>
      <c r="BD16" s="6">
        <v>109</v>
      </c>
      <c r="BE16" s="6">
        <v>102</v>
      </c>
      <c r="BF16" s="6">
        <v>90</v>
      </c>
      <c r="BG16" s="6">
        <v>111</v>
      </c>
      <c r="BH16" s="6">
        <v>110</v>
      </c>
      <c r="BI16" s="6">
        <v>99</v>
      </c>
      <c r="BJ16" s="6">
        <v>51</v>
      </c>
      <c r="BK16" s="6">
        <v>56</v>
      </c>
      <c r="BL16" s="6">
        <v>36</v>
      </c>
      <c r="BM16" s="6">
        <v>49</v>
      </c>
      <c r="BN16" s="6">
        <v>42</v>
      </c>
      <c r="BO16" s="6">
        <v>36</v>
      </c>
      <c r="BQ16" s="6">
        <v>30</v>
      </c>
      <c r="BR16" s="6">
        <v>28</v>
      </c>
      <c r="BS16" s="6">
        <v>24</v>
      </c>
      <c r="BT16" s="6">
        <v>26</v>
      </c>
      <c r="BV16" s="1" t="str">
        <f t="shared" si="3"/>
        <v>HE-1 Bend 1</v>
      </c>
      <c r="BW16" s="5">
        <f t="shared" si="4"/>
        <v>95.901960784313729</v>
      </c>
    </row>
    <row r="17" spans="1:75" x14ac:dyDescent="0.3">
      <c r="A17" s="6" t="s">
        <v>15</v>
      </c>
      <c r="B17" s="6" t="s">
        <v>16</v>
      </c>
      <c r="C17" s="6" t="s">
        <v>15</v>
      </c>
      <c r="D17" s="6">
        <v>73</v>
      </c>
      <c r="E17" s="6">
        <v>93</v>
      </c>
      <c r="F17" s="6">
        <v>108</v>
      </c>
      <c r="G17" s="6">
        <v>123</v>
      </c>
      <c r="H17" s="6">
        <v>127</v>
      </c>
      <c r="I17" s="6">
        <v>130</v>
      </c>
      <c r="J17" s="6">
        <v>132</v>
      </c>
      <c r="K17" s="6">
        <v>121</v>
      </c>
      <c r="L17" s="6">
        <v>157</v>
      </c>
      <c r="M17" s="6">
        <v>182</v>
      </c>
      <c r="N17" s="6">
        <v>168</v>
      </c>
      <c r="O17" s="6">
        <v>163</v>
      </c>
      <c r="P17" s="6">
        <v>173</v>
      </c>
      <c r="Q17" s="6">
        <v>180</v>
      </c>
      <c r="R17" s="6">
        <v>138</v>
      </c>
      <c r="S17" s="6">
        <v>188</v>
      </c>
      <c r="T17" s="6">
        <v>183</v>
      </c>
      <c r="U17" s="6">
        <v>183</v>
      </c>
      <c r="V17" s="6">
        <v>196</v>
      </c>
      <c r="W17" s="6">
        <v>182</v>
      </c>
      <c r="X17" s="6">
        <v>193</v>
      </c>
      <c r="Y17" s="6">
        <v>157</v>
      </c>
      <c r="Z17" s="6">
        <v>187</v>
      </c>
      <c r="AA17" s="6">
        <v>189</v>
      </c>
      <c r="AB17" s="6">
        <v>153</v>
      </c>
      <c r="AC17" s="6">
        <v>156</v>
      </c>
      <c r="AD17" s="6">
        <v>193</v>
      </c>
      <c r="AE17" s="6">
        <v>152</v>
      </c>
      <c r="AF17" s="6">
        <v>168</v>
      </c>
      <c r="AG17" s="6">
        <v>195</v>
      </c>
      <c r="AH17" s="6">
        <v>156</v>
      </c>
      <c r="AI17" s="6">
        <v>191</v>
      </c>
      <c r="AJ17" s="6">
        <v>189</v>
      </c>
      <c r="AK17" s="6">
        <v>157</v>
      </c>
      <c r="AL17" s="6">
        <v>185</v>
      </c>
      <c r="AM17" s="6">
        <v>170</v>
      </c>
      <c r="AN17" s="6">
        <v>178</v>
      </c>
      <c r="AO17" s="6">
        <v>184</v>
      </c>
      <c r="AP17" s="6">
        <v>193</v>
      </c>
      <c r="AQ17" s="6">
        <v>169</v>
      </c>
      <c r="AR17" s="6">
        <v>191</v>
      </c>
      <c r="AS17" s="6">
        <v>171</v>
      </c>
      <c r="AT17" s="6">
        <v>175</v>
      </c>
      <c r="AU17" s="6">
        <v>198</v>
      </c>
      <c r="AV17" s="6">
        <v>184</v>
      </c>
      <c r="AW17" s="6">
        <v>177</v>
      </c>
      <c r="AX17" s="6">
        <v>175</v>
      </c>
      <c r="AY17" s="6">
        <v>191</v>
      </c>
      <c r="AZ17" s="6">
        <v>204</v>
      </c>
      <c r="BA17" s="6">
        <v>148</v>
      </c>
      <c r="BB17" s="6">
        <v>196</v>
      </c>
      <c r="BC17" s="6">
        <v>185</v>
      </c>
      <c r="BD17" s="6">
        <v>198</v>
      </c>
      <c r="BE17" s="6">
        <v>191</v>
      </c>
      <c r="BF17" s="6">
        <v>158</v>
      </c>
      <c r="BG17" s="6">
        <v>196</v>
      </c>
      <c r="BH17" s="6">
        <v>204</v>
      </c>
      <c r="BI17" s="6">
        <v>185</v>
      </c>
      <c r="BJ17" s="6">
        <v>122</v>
      </c>
      <c r="BK17" s="6">
        <v>143</v>
      </c>
      <c r="BL17" s="6">
        <v>112</v>
      </c>
      <c r="BM17" s="6">
        <v>156</v>
      </c>
      <c r="BN17" s="6">
        <v>134</v>
      </c>
      <c r="BO17" s="6">
        <v>109</v>
      </c>
      <c r="BQ17" s="6">
        <v>81</v>
      </c>
      <c r="BR17" s="6">
        <v>66</v>
      </c>
      <c r="BS17" s="6">
        <v>43</v>
      </c>
      <c r="BT17" s="6">
        <v>62</v>
      </c>
      <c r="BV17" s="1" t="str">
        <f t="shared" si="3"/>
        <v>HE-1 Bend 3</v>
      </c>
      <c r="BW17" s="5">
        <f t="shared" si="4"/>
        <v>177.56862745098039</v>
      </c>
    </row>
    <row r="18" spans="1:75" x14ac:dyDescent="0.3">
      <c r="A18" s="6" t="s">
        <v>17</v>
      </c>
      <c r="B18" s="6" t="s">
        <v>18</v>
      </c>
      <c r="C18" s="6" t="s">
        <v>17</v>
      </c>
      <c r="D18" s="6">
        <v>58</v>
      </c>
      <c r="E18" s="6">
        <v>66</v>
      </c>
      <c r="F18" s="6">
        <v>71</v>
      </c>
      <c r="G18" s="6">
        <v>72</v>
      </c>
      <c r="H18" s="6">
        <v>68</v>
      </c>
      <c r="I18" s="6">
        <v>65</v>
      </c>
      <c r="J18" s="6">
        <v>69</v>
      </c>
      <c r="K18" s="6">
        <v>63</v>
      </c>
      <c r="L18" s="6">
        <v>93</v>
      </c>
      <c r="M18" s="6">
        <v>112</v>
      </c>
      <c r="N18" s="6">
        <v>100</v>
      </c>
      <c r="O18" s="6">
        <v>98</v>
      </c>
      <c r="P18" s="6">
        <v>102</v>
      </c>
      <c r="Q18" s="6">
        <v>105</v>
      </c>
      <c r="R18" s="6">
        <v>92</v>
      </c>
      <c r="S18" s="6">
        <v>111</v>
      </c>
      <c r="T18" s="6">
        <v>109</v>
      </c>
      <c r="U18" s="6">
        <v>110</v>
      </c>
      <c r="V18" s="6">
        <v>115</v>
      </c>
      <c r="W18" s="6">
        <v>108</v>
      </c>
      <c r="X18" s="6">
        <v>112</v>
      </c>
      <c r="Y18" s="6">
        <v>96</v>
      </c>
      <c r="Z18" s="6">
        <v>113</v>
      </c>
      <c r="AA18" s="6">
        <v>111</v>
      </c>
      <c r="AB18" s="6">
        <v>96</v>
      </c>
      <c r="AC18" s="6">
        <v>100</v>
      </c>
      <c r="AD18" s="6">
        <v>114</v>
      </c>
      <c r="AE18" s="6">
        <v>96</v>
      </c>
      <c r="AF18" s="6">
        <v>100</v>
      </c>
      <c r="AG18" s="6">
        <v>114</v>
      </c>
      <c r="AH18" s="6">
        <v>95</v>
      </c>
      <c r="AI18" s="6">
        <v>114</v>
      </c>
      <c r="AJ18" s="6">
        <v>113</v>
      </c>
      <c r="AK18" s="6">
        <v>97</v>
      </c>
      <c r="AL18" s="6">
        <v>111</v>
      </c>
      <c r="AM18" s="6">
        <v>101</v>
      </c>
      <c r="AN18" s="6">
        <v>107</v>
      </c>
      <c r="AO18" s="6">
        <v>113</v>
      </c>
      <c r="AP18" s="6">
        <v>115</v>
      </c>
      <c r="AQ18" s="6">
        <v>103</v>
      </c>
      <c r="AR18" s="6">
        <v>115</v>
      </c>
      <c r="AS18" s="6">
        <v>103</v>
      </c>
      <c r="AT18" s="6">
        <v>109</v>
      </c>
      <c r="AU18" s="6">
        <v>121</v>
      </c>
      <c r="AV18" s="6">
        <v>111</v>
      </c>
      <c r="AW18" s="6">
        <v>111</v>
      </c>
      <c r="AX18" s="6">
        <v>108</v>
      </c>
      <c r="AY18" s="6">
        <v>115</v>
      </c>
      <c r="AZ18" s="6">
        <v>125</v>
      </c>
      <c r="BA18" s="6">
        <v>98</v>
      </c>
      <c r="BB18" s="6">
        <v>109</v>
      </c>
      <c r="BC18" s="6">
        <v>115</v>
      </c>
      <c r="BD18" s="6">
        <v>124</v>
      </c>
      <c r="BE18" s="6">
        <v>116</v>
      </c>
      <c r="BF18" s="6">
        <v>100</v>
      </c>
      <c r="BG18" s="6">
        <v>125</v>
      </c>
      <c r="BH18" s="6">
        <v>127</v>
      </c>
      <c r="BI18" s="6">
        <v>113</v>
      </c>
      <c r="BJ18" s="6">
        <v>64</v>
      </c>
      <c r="BK18" s="6">
        <v>71</v>
      </c>
      <c r="BL18" s="6">
        <v>49</v>
      </c>
      <c r="BM18" s="6">
        <v>71</v>
      </c>
      <c r="BN18" s="6">
        <v>59</v>
      </c>
      <c r="BO18" s="6">
        <v>50</v>
      </c>
      <c r="BQ18" s="6">
        <v>36</v>
      </c>
      <c r="BR18" s="6">
        <v>33</v>
      </c>
      <c r="BS18" s="6">
        <v>28</v>
      </c>
      <c r="BT18" s="6">
        <v>31</v>
      </c>
      <c r="BV18" s="1" t="str">
        <f t="shared" si="3"/>
        <v>HE-1 Shell 4</v>
      </c>
      <c r="BW18" s="5">
        <f t="shared" si="4"/>
        <v>107.52941176470588</v>
      </c>
    </row>
    <row r="19" spans="1:75" x14ac:dyDescent="0.3">
      <c r="A19" s="6" t="s">
        <v>19</v>
      </c>
      <c r="B19" s="6" t="s">
        <v>20</v>
      </c>
      <c r="C19" s="6" t="s">
        <v>19</v>
      </c>
      <c r="D19" s="6">
        <v>83</v>
      </c>
      <c r="E19" s="6">
        <v>106</v>
      </c>
      <c r="F19" s="6">
        <v>122</v>
      </c>
      <c r="G19" s="6">
        <v>140</v>
      </c>
      <c r="H19" s="6">
        <v>147</v>
      </c>
      <c r="I19" s="6">
        <v>151</v>
      </c>
      <c r="J19" s="6">
        <v>154</v>
      </c>
      <c r="K19" s="6">
        <v>128</v>
      </c>
      <c r="L19" s="6">
        <v>180</v>
      </c>
      <c r="M19" s="6">
        <v>203</v>
      </c>
      <c r="N19" s="6">
        <v>191</v>
      </c>
      <c r="O19" s="6">
        <v>185</v>
      </c>
      <c r="P19" s="6">
        <v>196</v>
      </c>
      <c r="Q19" s="6">
        <v>204</v>
      </c>
      <c r="R19" s="6">
        <v>133</v>
      </c>
      <c r="S19" s="6">
        <v>212</v>
      </c>
      <c r="T19" s="6">
        <v>206</v>
      </c>
      <c r="U19" s="6">
        <v>206</v>
      </c>
      <c r="V19" s="6">
        <v>223</v>
      </c>
      <c r="W19" s="6">
        <v>205</v>
      </c>
      <c r="X19" s="6">
        <v>217</v>
      </c>
      <c r="Y19" s="6">
        <v>181</v>
      </c>
      <c r="Z19" s="6">
        <v>210</v>
      </c>
      <c r="AA19" s="6">
        <v>212</v>
      </c>
      <c r="AB19" s="6">
        <v>179</v>
      </c>
      <c r="AC19" s="6">
        <v>179</v>
      </c>
      <c r="AD19" s="6">
        <v>217</v>
      </c>
      <c r="AE19" s="6">
        <v>176</v>
      </c>
      <c r="AF19" s="6">
        <v>191</v>
      </c>
      <c r="AG19" s="6">
        <v>220</v>
      </c>
      <c r="AH19" s="6">
        <v>183</v>
      </c>
      <c r="AI19" s="6">
        <v>215</v>
      </c>
      <c r="AJ19" s="6">
        <v>213</v>
      </c>
      <c r="AK19" s="6">
        <v>184</v>
      </c>
      <c r="AL19" s="6">
        <v>209</v>
      </c>
      <c r="AM19" s="6">
        <v>195</v>
      </c>
      <c r="AN19" s="6">
        <v>202</v>
      </c>
      <c r="AO19" s="6">
        <v>208</v>
      </c>
      <c r="AP19" s="6">
        <v>219</v>
      </c>
      <c r="AQ19" s="6">
        <v>198</v>
      </c>
      <c r="AR19" s="6">
        <v>216</v>
      </c>
      <c r="AS19" s="6">
        <v>197</v>
      </c>
      <c r="AT19" s="6">
        <v>201</v>
      </c>
      <c r="AU19" s="6">
        <v>225</v>
      </c>
      <c r="AV19" s="6">
        <v>214</v>
      </c>
      <c r="AW19" s="6">
        <v>208</v>
      </c>
      <c r="AX19" s="6">
        <v>202</v>
      </c>
      <c r="AY19" s="6">
        <v>220</v>
      </c>
      <c r="AZ19" s="6">
        <v>237</v>
      </c>
      <c r="BA19" s="6">
        <v>169</v>
      </c>
      <c r="BB19" s="6">
        <v>227</v>
      </c>
      <c r="BC19" s="6">
        <v>216</v>
      </c>
      <c r="BD19" s="6">
        <v>228</v>
      </c>
      <c r="BE19" s="6">
        <v>221</v>
      </c>
      <c r="BF19" s="6">
        <v>191</v>
      </c>
      <c r="BG19" s="6">
        <v>228</v>
      </c>
      <c r="BH19" s="6">
        <v>235</v>
      </c>
      <c r="BI19" s="6">
        <v>219</v>
      </c>
      <c r="BJ19" s="6">
        <v>132</v>
      </c>
      <c r="BK19" s="6">
        <v>179</v>
      </c>
      <c r="BL19" s="6">
        <v>148</v>
      </c>
      <c r="BM19" s="6">
        <v>190</v>
      </c>
      <c r="BN19" s="6">
        <v>170</v>
      </c>
      <c r="BO19" s="6">
        <v>138</v>
      </c>
      <c r="BQ19" s="6">
        <v>99</v>
      </c>
      <c r="BR19" s="6">
        <v>86</v>
      </c>
      <c r="BS19" s="6">
        <v>61</v>
      </c>
      <c r="BT19" s="6">
        <v>79</v>
      </c>
      <c r="BV19" s="1" t="str">
        <f t="shared" si="3"/>
        <v>HE-1 Shell 2</v>
      </c>
      <c r="BW19" s="5">
        <f t="shared" si="4"/>
        <v>202.62745098039215</v>
      </c>
    </row>
    <row r="21" spans="1:75" ht="16.3" x14ac:dyDescent="0.35">
      <c r="A21" s="13" t="s">
        <v>32</v>
      </c>
      <c r="B21" s="6" t="s">
        <v>33</v>
      </c>
      <c r="C21" s="13" t="s">
        <v>34</v>
      </c>
      <c r="D21" s="6">
        <f>D15-D13</f>
        <v>17</v>
      </c>
      <c r="E21" s="6">
        <f>E15-E13</f>
        <v>21</v>
      </c>
      <c r="F21" s="6">
        <f t="shared" ref="F21:W21" si="5">F15-F13</f>
        <v>24</v>
      </c>
      <c r="G21" s="6">
        <f t="shared" si="5"/>
        <v>26</v>
      </c>
      <c r="H21" s="6">
        <f t="shared" si="5"/>
        <v>80</v>
      </c>
      <c r="I21" s="6">
        <f t="shared" si="5"/>
        <v>30</v>
      </c>
      <c r="J21" s="6">
        <f t="shared" si="5"/>
        <v>31</v>
      </c>
      <c r="K21" s="6">
        <f t="shared" si="5"/>
        <v>17</v>
      </c>
      <c r="L21" s="6">
        <f t="shared" si="5"/>
        <v>34</v>
      </c>
      <c r="M21" s="6">
        <f t="shared" si="5"/>
        <v>33</v>
      </c>
      <c r="N21" s="6">
        <f t="shared" si="5"/>
        <v>35</v>
      </c>
      <c r="O21" s="6">
        <f t="shared" si="5"/>
        <v>37</v>
      </c>
      <c r="P21" s="6">
        <f t="shared" si="5"/>
        <v>38</v>
      </c>
      <c r="Q21" s="6">
        <f t="shared" si="5"/>
        <v>37</v>
      </c>
      <c r="R21" s="6">
        <f t="shared" si="5"/>
        <v>34</v>
      </c>
      <c r="S21" s="6">
        <f t="shared" si="5"/>
        <v>39</v>
      </c>
      <c r="T21" s="6">
        <f t="shared" si="5"/>
        <v>40</v>
      </c>
      <c r="U21" s="6">
        <f t="shared" si="5"/>
        <v>37</v>
      </c>
      <c r="V21" s="6">
        <f t="shared" si="5"/>
        <v>39</v>
      </c>
      <c r="W21" s="6">
        <f t="shared" si="5"/>
        <v>39</v>
      </c>
      <c r="X21" s="6">
        <f>X15-X13</f>
        <v>39</v>
      </c>
      <c r="Y21" s="6">
        <f>Y15-Y13</f>
        <v>53</v>
      </c>
      <c r="Z21" s="6">
        <f t="shared" ref="Z21:AJ21" si="6">Z15-Z13</f>
        <v>37</v>
      </c>
      <c r="AA21" s="6">
        <f t="shared" si="6"/>
        <v>41</v>
      </c>
      <c r="AB21" s="6">
        <f t="shared" si="6"/>
        <v>59</v>
      </c>
      <c r="AC21" s="6">
        <f t="shared" si="6"/>
        <v>58</v>
      </c>
      <c r="AD21" s="6">
        <f t="shared" si="6"/>
        <v>44</v>
      </c>
      <c r="AE21" s="6">
        <f t="shared" si="6"/>
        <v>51</v>
      </c>
      <c r="AF21" s="6">
        <f t="shared" si="6"/>
        <v>49</v>
      </c>
      <c r="AG21" s="6">
        <f t="shared" si="6"/>
        <v>49</v>
      </c>
      <c r="AH21" s="6">
        <f t="shared" si="6"/>
        <v>54</v>
      </c>
      <c r="AI21" s="6">
        <f t="shared" si="6"/>
        <v>46</v>
      </c>
      <c r="AJ21" s="6">
        <f t="shared" si="6"/>
        <v>53</v>
      </c>
      <c r="AK21" s="6">
        <f t="shared" ref="AK21:BT21" si="7">AK15-AK13</f>
        <v>64</v>
      </c>
      <c r="AL21" s="6">
        <f t="shared" si="7"/>
        <v>44</v>
      </c>
      <c r="AM21" s="6">
        <f t="shared" si="7"/>
        <v>56</v>
      </c>
      <c r="AN21" s="6">
        <f t="shared" si="7"/>
        <v>52</v>
      </c>
      <c r="AO21" s="6">
        <f t="shared" si="7"/>
        <v>45</v>
      </c>
      <c r="AP21" s="6">
        <f t="shared" si="7"/>
        <v>55</v>
      </c>
      <c r="AQ21" s="6">
        <f t="shared" si="7"/>
        <v>66</v>
      </c>
      <c r="AR21" s="6">
        <f t="shared" si="7"/>
        <v>52</v>
      </c>
      <c r="AS21" s="6">
        <f t="shared" si="7"/>
        <v>58</v>
      </c>
      <c r="AT21" s="6">
        <f t="shared" si="7"/>
        <v>54</v>
      </c>
      <c r="AU21" s="6">
        <f t="shared" si="7"/>
        <v>48</v>
      </c>
      <c r="AV21" s="6">
        <f t="shared" si="7"/>
        <v>57</v>
      </c>
      <c r="AW21" s="6">
        <f t="shared" si="7"/>
        <v>59</v>
      </c>
      <c r="AX21" s="6">
        <f t="shared" si="7"/>
        <v>55</v>
      </c>
      <c r="AY21" s="6">
        <f t="shared" si="7"/>
        <v>29</v>
      </c>
      <c r="AZ21" s="6">
        <f t="shared" si="7"/>
        <v>61</v>
      </c>
      <c r="BA21" s="6">
        <f t="shared" si="7"/>
        <v>49</v>
      </c>
      <c r="BB21" s="6">
        <f t="shared" si="7"/>
        <v>60</v>
      </c>
      <c r="BC21" s="6">
        <f t="shared" si="7"/>
        <v>63</v>
      </c>
      <c r="BD21" s="6">
        <f t="shared" si="7"/>
        <v>57</v>
      </c>
      <c r="BE21" s="6">
        <f t="shared" si="7"/>
        <v>58</v>
      </c>
      <c r="BF21" s="6">
        <f t="shared" si="7"/>
        <v>72</v>
      </c>
      <c r="BG21" s="6">
        <f t="shared" si="7"/>
        <v>58</v>
      </c>
      <c r="BH21" s="6">
        <f t="shared" si="7"/>
        <v>69</v>
      </c>
      <c r="BI21" s="6">
        <f t="shared" si="7"/>
        <v>75</v>
      </c>
      <c r="BJ21" s="6">
        <f t="shared" si="7"/>
        <v>75</v>
      </c>
      <c r="BK21" s="6">
        <f t="shared" si="7"/>
        <v>72</v>
      </c>
      <c r="BL21" s="6">
        <f t="shared" si="7"/>
        <v>78</v>
      </c>
      <c r="BM21" s="6">
        <f t="shared" si="7"/>
        <v>65</v>
      </c>
      <c r="BN21" s="6">
        <f t="shared" si="7"/>
        <v>68</v>
      </c>
      <c r="BO21" s="6">
        <f t="shared" si="7"/>
        <v>65</v>
      </c>
      <c r="BP21" s="6">
        <f t="shared" si="7"/>
        <v>0</v>
      </c>
      <c r="BQ21" s="6">
        <f t="shared" si="7"/>
        <v>43</v>
      </c>
      <c r="BR21" s="6">
        <f t="shared" si="7"/>
        <v>46</v>
      </c>
      <c r="BS21" s="6">
        <f t="shared" si="7"/>
        <v>41</v>
      </c>
      <c r="BT21" s="6">
        <f t="shared" si="7"/>
        <v>34</v>
      </c>
      <c r="BW21" s="5">
        <f t="shared" ref="BW21" si="8">BW15-BW13</f>
        <v>49.176470588235276</v>
      </c>
    </row>
    <row r="22" spans="1:75" ht="16.3" x14ac:dyDescent="0.35">
      <c r="C22" s="13" t="s">
        <v>35</v>
      </c>
      <c r="D22" s="5">
        <f>D10-D9</f>
        <v>20</v>
      </c>
      <c r="E22" s="5">
        <f>E10-E9</f>
        <v>23</v>
      </c>
      <c r="F22" s="5">
        <f t="shared" ref="F22:W22" si="9">F10-F9</f>
        <v>27</v>
      </c>
      <c r="G22" s="5">
        <f t="shared" si="9"/>
        <v>30</v>
      </c>
      <c r="H22" s="5">
        <f t="shared" si="9"/>
        <v>30</v>
      </c>
      <c r="I22" s="5">
        <f t="shared" si="9"/>
        <v>34</v>
      </c>
      <c r="J22" s="5">
        <f t="shared" si="9"/>
        <v>35</v>
      </c>
      <c r="K22" s="5">
        <f t="shared" si="9"/>
        <v>30</v>
      </c>
      <c r="L22" s="5">
        <f t="shared" si="9"/>
        <v>22</v>
      </c>
      <c r="M22" s="5">
        <f t="shared" si="9"/>
        <v>25</v>
      </c>
      <c r="N22" s="5">
        <f t="shared" si="9"/>
        <v>36</v>
      </c>
      <c r="O22" s="5">
        <f t="shared" si="9"/>
        <v>37</v>
      </c>
      <c r="P22" s="5">
        <f t="shared" si="9"/>
        <v>36</v>
      </c>
      <c r="Q22" s="5">
        <f t="shared" si="9"/>
        <v>35</v>
      </c>
      <c r="R22" s="5">
        <f t="shared" si="9"/>
        <v>36</v>
      </c>
      <c r="S22" s="5">
        <f t="shared" si="9"/>
        <v>38</v>
      </c>
      <c r="T22" s="5">
        <f t="shared" si="9"/>
        <v>35</v>
      </c>
      <c r="U22" s="5">
        <f t="shared" si="9"/>
        <v>41</v>
      </c>
      <c r="V22" s="5">
        <f t="shared" si="9"/>
        <v>39</v>
      </c>
      <c r="W22" s="5">
        <f t="shared" si="9"/>
        <v>34</v>
      </c>
      <c r="X22" s="5">
        <f>X10-X9</f>
        <v>32</v>
      </c>
      <c r="Y22" s="5">
        <f>Y10-Y9</f>
        <v>63</v>
      </c>
      <c r="Z22" s="5">
        <f t="shared" ref="Z22:AJ22" si="10">Z10-Z9</f>
        <v>40</v>
      </c>
      <c r="AA22" s="5">
        <f t="shared" si="10"/>
        <v>41</v>
      </c>
      <c r="AB22" s="5">
        <f t="shared" si="10"/>
        <v>34</v>
      </c>
      <c r="AC22" s="5">
        <f t="shared" si="10"/>
        <v>34</v>
      </c>
      <c r="AD22" s="5">
        <f t="shared" si="10"/>
        <v>46</v>
      </c>
      <c r="AE22" s="5">
        <f t="shared" si="10"/>
        <v>60</v>
      </c>
      <c r="AF22" s="5">
        <f t="shared" si="10"/>
        <v>49</v>
      </c>
      <c r="AG22" s="5">
        <f t="shared" si="10"/>
        <v>45</v>
      </c>
      <c r="AH22" s="5">
        <f t="shared" si="10"/>
        <v>57</v>
      </c>
      <c r="AI22" s="5">
        <f t="shared" si="10"/>
        <v>36</v>
      </c>
      <c r="AJ22" s="5">
        <f t="shared" si="10"/>
        <v>41</v>
      </c>
      <c r="AK22" s="5">
        <f t="shared" ref="AK22:BT22" si="11">AK10-AK9</f>
        <v>63</v>
      </c>
      <c r="AL22" s="5">
        <f t="shared" si="11"/>
        <v>32</v>
      </c>
      <c r="AM22" s="5">
        <f t="shared" si="11"/>
        <v>55</v>
      </c>
      <c r="AN22" s="5">
        <f t="shared" si="11"/>
        <v>43</v>
      </c>
      <c r="AO22" s="5">
        <f t="shared" si="11"/>
        <v>36</v>
      </c>
      <c r="AP22" s="5">
        <f t="shared" si="11"/>
        <v>50</v>
      </c>
      <c r="AQ22" s="5">
        <f t="shared" si="11"/>
        <v>63</v>
      </c>
      <c r="AR22" s="5">
        <f t="shared" si="11"/>
        <v>42</v>
      </c>
      <c r="AS22" s="5">
        <f t="shared" si="11"/>
        <v>43</v>
      </c>
      <c r="AT22" s="5">
        <f t="shared" si="11"/>
        <v>46</v>
      </c>
      <c r="AU22" s="5">
        <f t="shared" si="11"/>
        <v>40</v>
      </c>
      <c r="AV22" s="5">
        <f t="shared" si="11"/>
        <v>52</v>
      </c>
      <c r="AW22" s="5">
        <f t="shared" si="11"/>
        <v>46</v>
      </c>
      <c r="AX22" s="5">
        <f t="shared" si="11"/>
        <v>52</v>
      </c>
      <c r="AY22" s="5">
        <f t="shared" si="11"/>
        <v>51</v>
      </c>
      <c r="AZ22" s="5">
        <f t="shared" si="11"/>
        <v>54</v>
      </c>
      <c r="BA22" s="5">
        <f t="shared" si="11"/>
        <v>50</v>
      </c>
      <c r="BB22" s="5">
        <f t="shared" si="11"/>
        <v>48</v>
      </c>
      <c r="BC22" s="5">
        <f t="shared" si="11"/>
        <v>59</v>
      </c>
      <c r="BD22" s="5">
        <f t="shared" si="11"/>
        <v>50</v>
      </c>
      <c r="BE22" s="5">
        <f t="shared" si="11"/>
        <v>44</v>
      </c>
      <c r="BF22" s="5">
        <f t="shared" si="11"/>
        <v>72</v>
      </c>
      <c r="BG22" s="5">
        <f t="shared" si="11"/>
        <v>46</v>
      </c>
      <c r="BH22" s="5">
        <f t="shared" si="11"/>
        <v>48</v>
      </c>
      <c r="BI22" s="5">
        <f t="shared" si="11"/>
        <v>61</v>
      </c>
      <c r="BJ22" s="5">
        <f t="shared" si="11"/>
        <v>73</v>
      </c>
      <c r="BK22" s="5">
        <f t="shared" si="11"/>
        <v>67</v>
      </c>
      <c r="BL22" s="5">
        <f t="shared" si="11"/>
        <v>84</v>
      </c>
      <c r="BM22" s="5">
        <f t="shared" si="11"/>
        <v>56</v>
      </c>
      <c r="BN22" s="5">
        <f t="shared" si="11"/>
        <v>62</v>
      </c>
      <c r="BO22" s="5">
        <f t="shared" si="11"/>
        <v>69</v>
      </c>
      <c r="BP22" s="5">
        <f t="shared" si="11"/>
        <v>71</v>
      </c>
      <c r="BQ22" s="5">
        <f t="shared" si="11"/>
        <v>63</v>
      </c>
      <c r="BR22" s="5">
        <f t="shared" si="11"/>
        <v>77</v>
      </c>
      <c r="BS22" s="5">
        <f t="shared" si="11"/>
        <v>72</v>
      </c>
      <c r="BT22" s="5">
        <f t="shared" si="11"/>
        <v>56</v>
      </c>
      <c r="BW22" s="5">
        <f t="shared" ref="BW22" si="12">BW10-BW9</f>
        <v>44.470588235294144</v>
      </c>
    </row>
    <row r="23" spans="1:75" ht="16.3" x14ac:dyDescent="0.35">
      <c r="C23" s="13" t="s">
        <v>32</v>
      </c>
      <c r="D23" s="2">
        <f>(D22-D21)/LN(D22/D21)</f>
        <v>18.459388141866103</v>
      </c>
      <c r="E23" s="2">
        <f>(E22-E21)/LN(E22/E21)</f>
        <v>21.984840127859538</v>
      </c>
      <c r="F23" s="2">
        <f t="shared" ref="F23:W23" si="13">(F22-F21)/LN(F22/F21)</f>
        <v>25.470561047111286</v>
      </c>
      <c r="G23" s="2">
        <f t="shared" si="13"/>
        <v>27.952315990840802</v>
      </c>
      <c r="H23" s="2">
        <f t="shared" si="13"/>
        <v>50.977272391163311</v>
      </c>
      <c r="I23" s="2">
        <f t="shared" si="13"/>
        <v>31.958289841522195</v>
      </c>
      <c r="J23" s="2">
        <f t="shared" si="13"/>
        <v>32.959556307841034</v>
      </c>
      <c r="K23" s="2">
        <f t="shared" si="13"/>
        <v>22.88796715977298</v>
      </c>
      <c r="L23" s="2">
        <f t="shared" si="13"/>
        <v>27.566050647348884</v>
      </c>
      <c r="M23" s="2">
        <f t="shared" si="13"/>
        <v>28.815149514320968</v>
      </c>
      <c r="N23" s="2">
        <f t="shared" si="13"/>
        <v>35.49765245796948</v>
      </c>
      <c r="O23" s="2" t="e">
        <f t="shared" si="13"/>
        <v>#DIV/0!</v>
      </c>
      <c r="P23" s="2">
        <f t="shared" si="13"/>
        <v>36.990989235459871</v>
      </c>
      <c r="Q23" s="2">
        <f t="shared" si="13"/>
        <v>35.990738834772948</v>
      </c>
      <c r="R23" s="2">
        <f t="shared" si="13"/>
        <v>34.990474116378977</v>
      </c>
      <c r="S23" s="2">
        <f t="shared" si="13"/>
        <v>38.49783540047477</v>
      </c>
      <c r="T23" s="2">
        <f t="shared" si="13"/>
        <v>37.444378447093086</v>
      </c>
      <c r="U23" s="2">
        <f t="shared" si="13"/>
        <v>38.965787956898502</v>
      </c>
      <c r="V23" s="2" t="e">
        <f t="shared" si="13"/>
        <v>#DIV/0!</v>
      </c>
      <c r="W23" s="2">
        <f t="shared" si="13"/>
        <v>36.442850793377573</v>
      </c>
      <c r="X23" s="2">
        <f>(X22-X21)/LN(X22/X21)</f>
        <v>35.384676848280002</v>
      </c>
      <c r="Y23" s="2">
        <f>(Y22-Y21)/LN(Y22/Y21)</f>
        <v>57.856035988554829</v>
      </c>
      <c r="Z23" s="2">
        <f t="shared" ref="Z23" si="14">(Z22-Z21)/LN(Z22/Z21)</f>
        <v>38.480511588723537</v>
      </c>
      <c r="AA23" s="2" t="e">
        <f t="shared" ref="AA23" si="15">(AA22-AA21)/LN(AA22/AA21)</f>
        <v>#DIV/0!</v>
      </c>
      <c r="AB23" s="2">
        <f t="shared" ref="AB23" si="16">(AB22-AB21)/LN(AB22/AB21)</f>
        <v>45.357487088218178</v>
      </c>
      <c r="AC23" s="2">
        <f t="shared" ref="AC23" si="17">(AC22-AC21)/LN(AC22/AC21)</f>
        <v>44.936878913370677</v>
      </c>
      <c r="AD23" s="2">
        <f t="shared" ref="AD23" si="18">(AD22-AD21)/LN(AD22/AD21)</f>
        <v>44.992591616879174</v>
      </c>
      <c r="AE23" s="2">
        <f t="shared" ref="AE23" si="19">(AE22-AE21)/LN(AE22/AE21)</f>
        <v>55.378164425598314</v>
      </c>
      <c r="AF23" s="2" t="e">
        <f t="shared" ref="AF23" si="20">(AF22-AF21)/LN(AF22/AF21)</f>
        <v>#DIV/0!</v>
      </c>
      <c r="AG23" s="2">
        <f t="shared" ref="AG23" si="21">(AG22-AG21)/LN(AG22/AG21)</f>
        <v>46.971617494137917</v>
      </c>
      <c r="AH23" s="2">
        <f t="shared" ref="AH23" si="22">(AH22-AH21)/LN(AH22/AH21)</f>
        <v>55.486483853189839</v>
      </c>
      <c r="AI23" s="2">
        <f t="shared" ref="AI23" si="23">(AI22-AI21)/LN(AI22/AI21)</f>
        <v>40.795935550933272</v>
      </c>
      <c r="AJ23" s="2">
        <f t="shared" ref="AJ23" si="24">(AJ22-AJ21)/LN(AJ22/AJ21)</f>
        <v>46.743561697096673</v>
      </c>
      <c r="AK23" s="2">
        <f t="shared" ref="AK23" si="25">(AK22-AK21)/LN(AK22/AK21)</f>
        <v>63.49868764234396</v>
      </c>
      <c r="AL23" s="2">
        <f t="shared" ref="AL23" si="26">(AL22-AL21)/LN(AL22/AL21)</f>
        <v>37.682083227134086</v>
      </c>
      <c r="AM23" s="2">
        <f t="shared" ref="AM23" si="27">(AM22-AM21)/LN(AM22/AM21)</f>
        <v>55.498498465999567</v>
      </c>
      <c r="AN23" s="2">
        <f t="shared" ref="AN23" si="28">(AN22-AN21)/LN(AN22/AN21)</f>
        <v>47.35755302066358</v>
      </c>
      <c r="AO23" s="2">
        <f t="shared" ref="AO23" si="29">(AO22-AO21)/LN(AO22/AO21)</f>
        <v>40.332781059520954</v>
      </c>
      <c r="AP23" s="2">
        <f t="shared" ref="AP23" si="30">(AP22-AP21)/LN(AP22/AP21)</f>
        <v>52.460293436285333</v>
      </c>
      <c r="AQ23" s="2">
        <f t="shared" ref="AQ23" si="31">(AQ22-AQ21)/LN(AQ22/AQ21)</f>
        <v>64.488370415546882</v>
      </c>
      <c r="AR23" s="2">
        <f t="shared" ref="AR23" si="32">(AR22-AR21)/LN(AR22/AR21)</f>
        <v>46.822156741122789</v>
      </c>
      <c r="AS23" s="2">
        <f t="shared" ref="AS23" si="33">(AS22-AS21)/LN(AS22/AS21)</f>
        <v>50.12650344589057</v>
      </c>
      <c r="AT23" s="2">
        <f t="shared" ref="AT23" si="34">(AT22-AT21)/LN(AT22/AT21)</f>
        <v>49.89315067606195</v>
      </c>
      <c r="AU23" s="2">
        <f t="shared" ref="AU23" si="35">(AU22-AU21)/LN(AU22/AU21)</f>
        <v>43.878519581976626</v>
      </c>
      <c r="AV23" s="2">
        <f t="shared" ref="AV23" si="36">(AV22-AV21)/LN(AV22/AV21)</f>
        <v>54.46175222709067</v>
      </c>
      <c r="AW23" s="2">
        <f t="shared" ref="AW23" si="37">(AW22-AW21)/LN(AW22/AW21)</f>
        <v>52.230640602497957</v>
      </c>
      <c r="AX23" s="2">
        <f t="shared" ref="AX23" si="38">(AX22-AX21)/LN(AX22/AX21)</f>
        <v>53.48597836852818</v>
      </c>
      <c r="AY23" s="2">
        <f t="shared" ref="AY23" si="39">(AY22-AY21)/LN(AY22/AY21)</f>
        <v>38.970484628631816</v>
      </c>
      <c r="AZ23" s="2">
        <f t="shared" ref="AZ23" si="40">(AZ22-AZ21)/LN(AZ22/AZ21)</f>
        <v>57.428915206457916</v>
      </c>
      <c r="BA23" s="2">
        <f t="shared" ref="BA23" si="41">(BA22-BA21)/LN(BA22/BA21)</f>
        <v>49.498316452509101</v>
      </c>
      <c r="BB23" s="2">
        <f t="shared" ref="BB23" si="42">(BB22-BB21)/LN(BB22/BB21)</f>
        <v>53.777041412694608</v>
      </c>
      <c r="BC23" s="2">
        <f t="shared" ref="BC23" si="43">(BC22-BC21)/LN(BC22/BC21)</f>
        <v>60.978135807151503</v>
      </c>
      <c r="BD23" s="2">
        <f t="shared" ref="BD23" si="44">(BD22-BD21)/LN(BD22/BD21)</f>
        <v>53.423588708582827</v>
      </c>
      <c r="BE23" s="2">
        <f t="shared" ref="BE23" si="45">(BE22-BE21)/LN(BE22/BE21)</f>
        <v>50.678113588614117</v>
      </c>
      <c r="BF23" s="2" t="e">
        <f t="shared" ref="BF23" si="46">(BF22-BF21)/LN(BF22/BF21)</f>
        <v>#DIV/0!</v>
      </c>
      <c r="BG23" s="2">
        <f t="shared" ref="BG23" si="47">(BG22-BG21)/LN(BG22/BG21)</f>
        <v>51.768405706754102</v>
      </c>
      <c r="BH23" s="2">
        <f t="shared" ref="BH23" si="48">(BH22-BH21)/LN(BH22/BH21)</f>
        <v>57.866305044076014</v>
      </c>
      <c r="BI23" s="2">
        <f t="shared" ref="BI23" si="49">(BI22-BI21)/LN(BI22/BI21)</f>
        <v>67.759121373102857</v>
      </c>
      <c r="BJ23" s="2">
        <f t="shared" ref="BJ23" si="50">(BJ22-BJ21)/LN(BJ22/BJ21)</f>
        <v>73.995495276117239</v>
      </c>
      <c r="BK23" s="2">
        <f t="shared" ref="BK23" si="51">(BK22-BK21)/LN(BK22/BK21)</f>
        <v>69.470013630642626</v>
      </c>
      <c r="BL23" s="2">
        <f t="shared" ref="BL23" si="52">(BL22-BL21)/LN(BL22/BL21)</f>
        <v>80.962949405149374</v>
      </c>
      <c r="BM23" s="2">
        <f t="shared" ref="BM23" si="53">(BM22-BM21)/LN(BM22/BM21)</f>
        <v>60.38826467274918</v>
      </c>
      <c r="BN23" s="2">
        <f t="shared" ref="BN23" si="54">(BN22-BN21)/LN(BN22/BN21)</f>
        <v>64.953819906982503</v>
      </c>
      <c r="BO23" s="2">
        <f t="shared" ref="BO23" si="55">(BO22-BO21)/LN(BO22/BO21)</f>
        <v>66.980094771565106</v>
      </c>
      <c r="BP23" s="2" t="e">
        <f t="shared" ref="BP23" si="56">(BP22-BP21)/LN(BP22/BP21)</f>
        <v>#DIV/0!</v>
      </c>
      <c r="BQ23" s="2">
        <f t="shared" ref="BQ23" si="57">(BQ22-BQ21)/LN(BQ22/BQ21)</f>
        <v>52.364984580608706</v>
      </c>
      <c r="BR23" s="2">
        <f t="shared" ref="BR23" si="58">(BR22-BR21)/LN(BR22/BR21)</f>
        <v>60.17500926634164</v>
      </c>
      <c r="BS23" s="2">
        <f t="shared" ref="BS23" si="59">(BS22-BS21)/LN(BS22/BS21)</f>
        <v>55.052970054880596</v>
      </c>
      <c r="BT23" s="2">
        <f t="shared" ref="BT23" si="60">(BT22-BT21)/LN(BT22/BT21)</f>
        <v>44.088956866931689</v>
      </c>
      <c r="BW23" s="5">
        <f t="shared" ref="BW23" si="61">(BW22-BW21)/LN(BW22/BW21)</f>
        <v>46.784090086675448</v>
      </c>
    </row>
    <row r="24" spans="1:75" ht="16.3" x14ac:dyDescent="0.35">
      <c r="C24" s="13"/>
      <c r="BW24" s="5"/>
    </row>
    <row r="25" spans="1:75" ht="16.3" x14ac:dyDescent="0.35">
      <c r="A25" s="13" t="s">
        <v>32</v>
      </c>
      <c r="B25" s="6" t="s">
        <v>36</v>
      </c>
      <c r="C25" s="13" t="s">
        <v>34</v>
      </c>
      <c r="D25" s="6">
        <f>D19-D17</f>
        <v>10</v>
      </c>
      <c r="E25" s="6">
        <f>E19-E17</f>
        <v>13</v>
      </c>
      <c r="F25" s="6">
        <f t="shared" ref="F25:W25" si="62">F19-F17</f>
        <v>14</v>
      </c>
      <c r="G25" s="6">
        <f t="shared" si="62"/>
        <v>17</v>
      </c>
      <c r="H25" s="6">
        <f t="shared" si="62"/>
        <v>20</v>
      </c>
      <c r="I25" s="6">
        <f t="shared" si="62"/>
        <v>21</v>
      </c>
      <c r="J25" s="6">
        <f t="shared" si="62"/>
        <v>22</v>
      </c>
      <c r="K25" s="6">
        <f t="shared" si="62"/>
        <v>7</v>
      </c>
      <c r="L25" s="6">
        <f t="shared" si="62"/>
        <v>23</v>
      </c>
      <c r="M25" s="6">
        <f t="shared" si="62"/>
        <v>21</v>
      </c>
      <c r="N25" s="6">
        <f t="shared" si="62"/>
        <v>23</v>
      </c>
      <c r="O25" s="6">
        <f t="shared" si="62"/>
        <v>22</v>
      </c>
      <c r="P25" s="6">
        <f t="shared" si="62"/>
        <v>23</v>
      </c>
      <c r="Q25" s="6">
        <f t="shared" si="62"/>
        <v>24</v>
      </c>
      <c r="R25" s="6">
        <f t="shared" si="62"/>
        <v>-5</v>
      </c>
      <c r="S25" s="6">
        <f t="shared" si="62"/>
        <v>24</v>
      </c>
      <c r="T25" s="6">
        <f t="shared" si="62"/>
        <v>23</v>
      </c>
      <c r="U25" s="6">
        <f t="shared" si="62"/>
        <v>23</v>
      </c>
      <c r="V25" s="6">
        <f t="shared" si="62"/>
        <v>27</v>
      </c>
      <c r="W25" s="6">
        <f t="shared" si="62"/>
        <v>23</v>
      </c>
      <c r="X25" s="6">
        <f>X19-X17</f>
        <v>24</v>
      </c>
      <c r="Y25" s="6">
        <f>Y19-Y17</f>
        <v>24</v>
      </c>
      <c r="Z25" s="6">
        <f t="shared" ref="Z25:AJ25" si="63">Z19-Z17</f>
        <v>23</v>
      </c>
      <c r="AA25" s="6">
        <f t="shared" si="63"/>
        <v>23</v>
      </c>
      <c r="AB25" s="6">
        <f t="shared" si="63"/>
        <v>26</v>
      </c>
      <c r="AC25" s="6">
        <f t="shared" si="63"/>
        <v>23</v>
      </c>
      <c r="AD25" s="6">
        <f t="shared" si="63"/>
        <v>24</v>
      </c>
      <c r="AE25" s="6">
        <f t="shared" si="63"/>
        <v>24</v>
      </c>
      <c r="AF25" s="6">
        <f t="shared" si="63"/>
        <v>23</v>
      </c>
      <c r="AG25" s="6">
        <f t="shared" si="63"/>
        <v>25</v>
      </c>
      <c r="AH25" s="6">
        <f t="shared" si="63"/>
        <v>27</v>
      </c>
      <c r="AI25" s="6">
        <f t="shared" si="63"/>
        <v>24</v>
      </c>
      <c r="AJ25" s="6">
        <f t="shared" si="63"/>
        <v>24</v>
      </c>
      <c r="AK25" s="6">
        <f t="shared" ref="AK25:BT25" si="64">AK19-AK17</f>
        <v>27</v>
      </c>
      <c r="AL25" s="6">
        <f t="shared" si="64"/>
        <v>24</v>
      </c>
      <c r="AM25" s="6">
        <f t="shared" si="64"/>
        <v>25</v>
      </c>
      <c r="AN25" s="6">
        <f t="shared" si="64"/>
        <v>24</v>
      </c>
      <c r="AO25" s="6">
        <f t="shared" si="64"/>
        <v>24</v>
      </c>
      <c r="AP25" s="6">
        <f t="shared" si="64"/>
        <v>26</v>
      </c>
      <c r="AQ25" s="6">
        <f t="shared" si="64"/>
        <v>29</v>
      </c>
      <c r="AR25" s="6">
        <f t="shared" si="64"/>
        <v>25</v>
      </c>
      <c r="AS25" s="6">
        <f t="shared" si="64"/>
        <v>26</v>
      </c>
      <c r="AT25" s="6">
        <f t="shared" si="64"/>
        <v>26</v>
      </c>
      <c r="AU25" s="6">
        <f t="shared" si="64"/>
        <v>27</v>
      </c>
      <c r="AV25" s="6">
        <f t="shared" si="64"/>
        <v>30</v>
      </c>
      <c r="AW25" s="6">
        <f t="shared" si="64"/>
        <v>31</v>
      </c>
      <c r="AX25" s="6">
        <f t="shared" si="64"/>
        <v>27</v>
      </c>
      <c r="AY25" s="6">
        <f t="shared" si="64"/>
        <v>29</v>
      </c>
      <c r="AZ25" s="6">
        <f t="shared" si="64"/>
        <v>33</v>
      </c>
      <c r="BA25" s="6">
        <f t="shared" si="64"/>
        <v>21</v>
      </c>
      <c r="BB25" s="6">
        <f t="shared" si="64"/>
        <v>31</v>
      </c>
      <c r="BC25" s="6">
        <f t="shared" si="64"/>
        <v>31</v>
      </c>
      <c r="BD25" s="6">
        <f t="shared" si="64"/>
        <v>30</v>
      </c>
      <c r="BE25" s="6">
        <f t="shared" si="64"/>
        <v>30</v>
      </c>
      <c r="BF25" s="6">
        <f t="shared" si="64"/>
        <v>33</v>
      </c>
      <c r="BG25" s="6">
        <f t="shared" si="64"/>
        <v>32</v>
      </c>
      <c r="BH25" s="6">
        <f t="shared" si="64"/>
        <v>31</v>
      </c>
      <c r="BI25" s="6">
        <f t="shared" si="64"/>
        <v>34</v>
      </c>
      <c r="BJ25" s="6">
        <f t="shared" si="64"/>
        <v>10</v>
      </c>
      <c r="BK25" s="6">
        <f t="shared" si="64"/>
        <v>36</v>
      </c>
      <c r="BL25" s="6">
        <f t="shared" si="64"/>
        <v>36</v>
      </c>
      <c r="BM25" s="6">
        <f t="shared" si="64"/>
        <v>34</v>
      </c>
      <c r="BN25" s="6">
        <f t="shared" si="64"/>
        <v>36</v>
      </c>
      <c r="BO25" s="6">
        <f t="shared" si="64"/>
        <v>29</v>
      </c>
      <c r="BP25" s="6">
        <f t="shared" si="64"/>
        <v>0</v>
      </c>
      <c r="BQ25" s="6">
        <f t="shared" si="64"/>
        <v>18</v>
      </c>
      <c r="BR25" s="6">
        <f t="shared" si="64"/>
        <v>20</v>
      </c>
      <c r="BS25" s="6">
        <f t="shared" si="64"/>
        <v>18</v>
      </c>
      <c r="BT25" s="6">
        <f t="shared" si="64"/>
        <v>17</v>
      </c>
      <c r="BW25" s="5">
        <f t="shared" ref="BW25" si="65">BW19-BW17</f>
        <v>25.058823529411768</v>
      </c>
    </row>
    <row r="26" spans="1:75" ht="16.3" x14ac:dyDescent="0.35">
      <c r="C26" s="13" t="s">
        <v>35</v>
      </c>
      <c r="D26" s="6">
        <f>D15-D13</f>
        <v>17</v>
      </c>
      <c r="E26" s="6">
        <f>E15-E13</f>
        <v>21</v>
      </c>
      <c r="F26" s="6">
        <f t="shared" ref="F26:W26" si="66">F15-F13</f>
        <v>24</v>
      </c>
      <c r="G26" s="6">
        <f t="shared" si="66"/>
        <v>26</v>
      </c>
      <c r="H26" s="6">
        <f t="shared" si="66"/>
        <v>80</v>
      </c>
      <c r="I26" s="6">
        <f t="shared" si="66"/>
        <v>30</v>
      </c>
      <c r="J26" s="6">
        <f t="shared" si="66"/>
        <v>31</v>
      </c>
      <c r="K26" s="6">
        <f t="shared" si="66"/>
        <v>17</v>
      </c>
      <c r="L26" s="6">
        <f t="shared" si="66"/>
        <v>34</v>
      </c>
      <c r="M26" s="6">
        <f t="shared" si="66"/>
        <v>33</v>
      </c>
      <c r="N26" s="6">
        <f t="shared" si="66"/>
        <v>35</v>
      </c>
      <c r="O26" s="6">
        <f t="shared" si="66"/>
        <v>37</v>
      </c>
      <c r="P26" s="6">
        <f t="shared" si="66"/>
        <v>38</v>
      </c>
      <c r="Q26" s="6">
        <f t="shared" si="66"/>
        <v>37</v>
      </c>
      <c r="R26" s="6">
        <f t="shared" si="66"/>
        <v>34</v>
      </c>
      <c r="S26" s="6">
        <f t="shared" si="66"/>
        <v>39</v>
      </c>
      <c r="T26" s="6">
        <f t="shared" si="66"/>
        <v>40</v>
      </c>
      <c r="U26" s="6">
        <f t="shared" si="66"/>
        <v>37</v>
      </c>
      <c r="V26" s="6">
        <f t="shared" si="66"/>
        <v>39</v>
      </c>
      <c r="W26" s="6">
        <f t="shared" si="66"/>
        <v>39</v>
      </c>
      <c r="X26" s="6">
        <f>X15-X13</f>
        <v>39</v>
      </c>
      <c r="Y26" s="6">
        <f>Y15-Y13</f>
        <v>53</v>
      </c>
      <c r="Z26" s="6">
        <f t="shared" ref="Z26:AJ26" si="67">Z15-Z13</f>
        <v>37</v>
      </c>
      <c r="AA26" s="6">
        <f t="shared" si="67"/>
        <v>41</v>
      </c>
      <c r="AB26" s="6">
        <f t="shared" si="67"/>
        <v>59</v>
      </c>
      <c r="AC26" s="6">
        <f t="shared" si="67"/>
        <v>58</v>
      </c>
      <c r="AD26" s="6">
        <f t="shared" si="67"/>
        <v>44</v>
      </c>
      <c r="AE26" s="6">
        <f t="shared" si="67"/>
        <v>51</v>
      </c>
      <c r="AF26" s="6">
        <f t="shared" si="67"/>
        <v>49</v>
      </c>
      <c r="AG26" s="6">
        <f t="shared" si="67"/>
        <v>49</v>
      </c>
      <c r="AH26" s="6">
        <f t="shared" si="67"/>
        <v>54</v>
      </c>
      <c r="AI26" s="6">
        <f t="shared" si="67"/>
        <v>46</v>
      </c>
      <c r="AJ26" s="6">
        <f t="shared" si="67"/>
        <v>53</v>
      </c>
      <c r="AK26" s="6">
        <f t="shared" ref="AK26:BT26" si="68">AK15-AK13</f>
        <v>64</v>
      </c>
      <c r="AL26" s="6">
        <f t="shared" si="68"/>
        <v>44</v>
      </c>
      <c r="AM26" s="6">
        <f t="shared" si="68"/>
        <v>56</v>
      </c>
      <c r="AN26" s="6">
        <f t="shared" si="68"/>
        <v>52</v>
      </c>
      <c r="AO26" s="6">
        <f t="shared" si="68"/>
        <v>45</v>
      </c>
      <c r="AP26" s="6">
        <f t="shared" si="68"/>
        <v>55</v>
      </c>
      <c r="AQ26" s="6">
        <f t="shared" si="68"/>
        <v>66</v>
      </c>
      <c r="AR26" s="6">
        <f t="shared" si="68"/>
        <v>52</v>
      </c>
      <c r="AS26" s="6">
        <f t="shared" si="68"/>
        <v>58</v>
      </c>
      <c r="AT26" s="6">
        <f t="shared" si="68"/>
        <v>54</v>
      </c>
      <c r="AU26" s="6">
        <f t="shared" si="68"/>
        <v>48</v>
      </c>
      <c r="AV26" s="6">
        <f t="shared" si="68"/>
        <v>57</v>
      </c>
      <c r="AW26" s="6">
        <f t="shared" si="68"/>
        <v>59</v>
      </c>
      <c r="AX26" s="6">
        <f t="shared" si="68"/>
        <v>55</v>
      </c>
      <c r="AY26" s="6">
        <f t="shared" si="68"/>
        <v>29</v>
      </c>
      <c r="AZ26" s="6">
        <f t="shared" si="68"/>
        <v>61</v>
      </c>
      <c r="BA26" s="6">
        <f t="shared" si="68"/>
        <v>49</v>
      </c>
      <c r="BB26" s="6">
        <f t="shared" si="68"/>
        <v>60</v>
      </c>
      <c r="BC26" s="6">
        <f t="shared" si="68"/>
        <v>63</v>
      </c>
      <c r="BD26" s="6">
        <f t="shared" si="68"/>
        <v>57</v>
      </c>
      <c r="BE26" s="6">
        <f t="shared" si="68"/>
        <v>58</v>
      </c>
      <c r="BF26" s="6">
        <f t="shared" si="68"/>
        <v>72</v>
      </c>
      <c r="BG26" s="6">
        <f t="shared" si="68"/>
        <v>58</v>
      </c>
      <c r="BH26" s="6">
        <f t="shared" si="68"/>
        <v>69</v>
      </c>
      <c r="BI26" s="6">
        <f t="shared" si="68"/>
        <v>75</v>
      </c>
      <c r="BJ26" s="6">
        <f t="shared" si="68"/>
        <v>75</v>
      </c>
      <c r="BK26" s="6">
        <f t="shared" si="68"/>
        <v>72</v>
      </c>
      <c r="BL26" s="6">
        <f t="shared" si="68"/>
        <v>78</v>
      </c>
      <c r="BM26" s="6">
        <f t="shared" si="68"/>
        <v>65</v>
      </c>
      <c r="BN26" s="6">
        <f t="shared" si="68"/>
        <v>68</v>
      </c>
      <c r="BO26" s="6">
        <f t="shared" si="68"/>
        <v>65</v>
      </c>
      <c r="BP26" s="6">
        <f t="shared" si="68"/>
        <v>0</v>
      </c>
      <c r="BQ26" s="6">
        <f t="shared" si="68"/>
        <v>43</v>
      </c>
      <c r="BR26" s="6">
        <f t="shared" si="68"/>
        <v>46</v>
      </c>
      <c r="BS26" s="6">
        <f t="shared" si="68"/>
        <v>41</v>
      </c>
      <c r="BT26" s="6">
        <f t="shared" si="68"/>
        <v>34</v>
      </c>
      <c r="BW26" s="5">
        <f t="shared" ref="BW26" si="69">BW15-BW13</f>
        <v>49.176470588235276</v>
      </c>
    </row>
    <row r="27" spans="1:75" ht="16.3" x14ac:dyDescent="0.35">
      <c r="C27" s="13" t="s">
        <v>32</v>
      </c>
      <c r="D27" s="2">
        <f>(D26-D25)/LN(D26/D25)</f>
        <v>13.191909752237926</v>
      </c>
      <c r="E27" s="2">
        <f>(E26-E25)/LN(E26/E25)</f>
        <v>16.681503464771925</v>
      </c>
      <c r="F27" s="2">
        <f t="shared" ref="F27:W27" si="70">(F26-F25)/LN(F26/F25)</f>
        <v>18.552996144513855</v>
      </c>
      <c r="G27" s="2">
        <f t="shared" si="70"/>
        <v>21.18229228133638</v>
      </c>
      <c r="H27" s="2">
        <f t="shared" si="70"/>
        <v>43.280851226668901</v>
      </c>
      <c r="I27" s="2">
        <f t="shared" si="70"/>
        <v>25.233059268514161</v>
      </c>
      <c r="J27" s="2">
        <f t="shared" si="70"/>
        <v>26.243294205344323</v>
      </c>
      <c r="K27" s="2">
        <f t="shared" si="70"/>
        <v>11.270104803341574</v>
      </c>
      <c r="L27" s="2">
        <f t="shared" si="70"/>
        <v>28.142614892930851</v>
      </c>
      <c r="M27" s="2">
        <f t="shared" si="70"/>
        <v>26.549546366976703</v>
      </c>
      <c r="N27" s="2">
        <f t="shared" si="70"/>
        <v>28.581374511377604</v>
      </c>
      <c r="O27" s="2">
        <f t="shared" si="70"/>
        <v>28.853064194651012</v>
      </c>
      <c r="P27" s="2">
        <f t="shared" si="70"/>
        <v>29.875006331624338</v>
      </c>
      <c r="Q27" s="2">
        <f t="shared" si="70"/>
        <v>30.032521827722352</v>
      </c>
      <c r="R27" s="2" t="e">
        <f t="shared" si="70"/>
        <v>#NUM!</v>
      </c>
      <c r="S27" s="2">
        <f t="shared" si="70"/>
        <v>30.895486153706862</v>
      </c>
      <c r="T27" s="2">
        <f t="shared" si="70"/>
        <v>30.72000990804051</v>
      </c>
      <c r="U27" s="2">
        <f t="shared" si="70"/>
        <v>29.447417317926227</v>
      </c>
      <c r="V27" s="2">
        <f t="shared" si="70"/>
        <v>32.633101299048995</v>
      </c>
      <c r="W27" s="2">
        <f t="shared" si="70"/>
        <v>30.299160836193053</v>
      </c>
      <c r="X27" s="2">
        <f>(X26-X25)/LN(X26/X25)</f>
        <v>30.895486153706862</v>
      </c>
      <c r="Y27" s="2">
        <f>(Y26-Y25)/LN(Y26/Y25)</f>
        <v>36.605157735804141</v>
      </c>
      <c r="Z27" s="2">
        <f t="shared" ref="Z27" si="71">(Z26-Z25)/LN(Z26/Z25)</f>
        <v>29.447417317926227</v>
      </c>
      <c r="AA27" s="2">
        <f t="shared" ref="AA27" si="72">(AA26-AA25)/LN(AA26/AA25)</f>
        <v>31.137674581137091</v>
      </c>
      <c r="AB27" s="2">
        <f t="shared" ref="AB27" si="73">(AB26-AB25)/LN(AB26/AB25)</f>
        <v>40.271360342196438</v>
      </c>
      <c r="AC27" s="2">
        <f t="shared" ref="AC27" si="74">(AC26-AC25)/LN(AC26/AC25)</f>
        <v>37.839932549436419</v>
      </c>
      <c r="AD27" s="2">
        <f t="shared" ref="AD27" si="75">(AD26-AD25)/LN(AD26/AD25)</f>
        <v>32.995906003562574</v>
      </c>
      <c r="AE27" s="2">
        <f t="shared" ref="AE27" si="76">(AE26-AE25)/LN(AE26/AE25)</f>
        <v>35.819859425463243</v>
      </c>
      <c r="AF27" s="2">
        <f t="shared" ref="AF27" si="77">(AF26-AF25)/LN(AF26/AF25)</f>
        <v>34.376706836564466</v>
      </c>
      <c r="AG27" s="2">
        <f t="shared" ref="AG27" si="78">(AG26-AG25)/LN(AG26/AG25)</f>
        <v>35.664160943861539</v>
      </c>
      <c r="AH27" s="2">
        <f t="shared" ref="AH27" si="79">(AH26-AH25)/LN(AH26/AH25)</f>
        <v>38.952766104002016</v>
      </c>
      <c r="AI27" s="2">
        <f t="shared" ref="AI27" si="80">(AI26-AI25)/LN(AI26/AI25)</f>
        <v>33.815586317594871</v>
      </c>
      <c r="AJ27" s="2">
        <f t="shared" ref="AJ27" si="81">(AJ26-AJ25)/LN(AJ26/AJ25)</f>
        <v>36.605157735804141</v>
      </c>
      <c r="AK27" s="2">
        <f t="shared" ref="AK27" si="82">(AK26-AK25)/LN(AK26/AK25)</f>
        <v>42.871400460313886</v>
      </c>
      <c r="AL27" s="2">
        <f t="shared" ref="AL27" si="83">(AL26-AL25)/LN(AL26/AL25)</f>
        <v>32.995906003562574</v>
      </c>
      <c r="AM27" s="2">
        <f t="shared" ref="AM27" si="84">(AM26-AM25)/LN(AM26/AM25)</f>
        <v>38.438844002697465</v>
      </c>
      <c r="AN27" s="2">
        <f t="shared" ref="AN27" si="85">(AN26-AN25)/LN(AN26/AN25)</f>
        <v>36.213613791525404</v>
      </c>
      <c r="AO27" s="2">
        <f t="shared" ref="AO27" si="86">(AO26-AO25)/LN(AO26/AO25)</f>
        <v>33.407112175796009</v>
      </c>
      <c r="AP27" s="2">
        <f t="shared" ref="AP27" si="87">(AP26-AP25)/LN(AP26/AP25)</f>
        <v>38.706061840343281</v>
      </c>
      <c r="AQ27" s="2">
        <f t="shared" ref="AQ27" si="88">(AQ26-AQ25)/LN(AQ26/AQ25)</f>
        <v>44.992520246685764</v>
      </c>
      <c r="AR27" s="2">
        <f t="shared" ref="AR27" si="89">(AR26-AR25)/LN(AR26/AR25)</f>
        <v>36.866717167386355</v>
      </c>
      <c r="AS27" s="2">
        <f t="shared" ref="AS27" si="90">(AS26-AS25)/LN(AS26/AS25)</f>
        <v>39.883019488199253</v>
      </c>
      <c r="AT27" s="2">
        <f t="shared" ref="AT27" si="91">(AT26-AT25)/LN(AT26/AT25)</f>
        <v>38.309588921317079</v>
      </c>
      <c r="AU27" s="2">
        <f t="shared" ref="AU27" si="92">(AU26-AU25)/LN(AU26/AU25)</f>
        <v>36.498624716213179</v>
      </c>
      <c r="AV27" s="2">
        <f t="shared" ref="AV27" si="93">(AV26-AV25)/LN(AV26/AV25)</f>
        <v>42.065648555952038</v>
      </c>
      <c r="AW27" s="2">
        <f t="shared" ref="AW27" si="94">(AW26-AW25)/LN(AW26/AW25)</f>
        <v>43.508646698989772</v>
      </c>
      <c r="AX27" s="2">
        <f t="shared" ref="AX27" si="95">(AX26-AX25)/LN(AX26/AX25)</f>
        <v>39.353682153093153</v>
      </c>
      <c r="AY27" s="2" t="e">
        <f t="shared" ref="AY27" si="96">(AY26-AY25)/LN(AY26/AY25)</f>
        <v>#DIV/0!</v>
      </c>
      <c r="AZ27" s="2">
        <f t="shared" ref="AZ27" si="97">(AZ26-AZ25)/LN(AZ26/AZ25)</f>
        <v>45.575416289329425</v>
      </c>
      <c r="BA27" s="2">
        <f t="shared" ref="BA27" si="98">(BA26-BA25)/LN(BA26/BA25)</f>
        <v>33.046230032027204</v>
      </c>
      <c r="BB27" s="2">
        <f t="shared" ref="BB27" si="99">(BB26-BB25)/LN(BB26/BB25)</f>
        <v>43.915615780193676</v>
      </c>
      <c r="BC27" s="2">
        <f t="shared" ref="BC27" si="100">(BC26-BC25)/LN(BC26/BC25)</f>
        <v>45.124602443755386</v>
      </c>
      <c r="BD27" s="2">
        <f t="shared" ref="BD27" si="101">(BD26-BD25)/LN(BD26/BD25)</f>
        <v>42.065648555952038</v>
      </c>
      <c r="BE27" s="2">
        <f t="shared" ref="BE27" si="102">(BE26-BE25)/LN(BE26/BE25)</f>
        <v>42.472788249485127</v>
      </c>
      <c r="BF27" s="2">
        <f t="shared" ref="BF27" si="103">(BF26-BF25)/LN(BF26/BF25)</f>
        <v>49.989838120210273</v>
      </c>
      <c r="BG27" s="2">
        <f t="shared" ref="BG27" si="104">(BG26-BG25)/LN(BG26/BG25)</f>
        <v>43.718999926724159</v>
      </c>
      <c r="BH27" s="2">
        <f t="shared" ref="BH27" si="105">(BH26-BH25)/LN(BH26/BH25)</f>
        <v>47.492917612005385</v>
      </c>
      <c r="BI27" s="2">
        <f t="shared" ref="BI27" si="106">(BI26-BI25)/LN(BI26/BI25)</f>
        <v>51.824763254638881</v>
      </c>
      <c r="BJ27" s="2">
        <f t="shared" ref="BJ27" si="107">(BJ26-BJ25)/LN(BJ26/BJ25)</f>
        <v>32.259617131601075</v>
      </c>
      <c r="BK27" s="2">
        <f t="shared" ref="BK27" si="108">(BK26-BK25)/LN(BK26/BK25)</f>
        <v>51.937021472002684</v>
      </c>
      <c r="BL27" s="2">
        <f t="shared" ref="BL27" si="109">(BL26-BL25)/LN(BL26/BL25)</f>
        <v>54.320420687288113</v>
      </c>
      <c r="BM27" s="2">
        <f t="shared" ref="BM27" si="110">(BM26-BM25)/LN(BM26/BM25)</f>
        <v>47.837531746672845</v>
      </c>
      <c r="BN27" s="2">
        <f t="shared" ref="BN27" si="111">(BN26-BN25)/LN(BN26/BN25)</f>
        <v>50.315354098209198</v>
      </c>
      <c r="BO27" s="2">
        <f t="shared" ref="BO27" si="112">(BO26-BO25)/LN(BO26/BO25)</f>
        <v>44.604611348686525</v>
      </c>
      <c r="BP27" s="2" t="e">
        <f t="shared" ref="BP27" si="113">(BP26-BP25)/LN(BP26/BP25)</f>
        <v>#DIV/0!</v>
      </c>
      <c r="BQ27" s="2">
        <f t="shared" ref="BQ27" si="114">(BQ26-BQ25)/LN(BQ26/BQ25)</f>
        <v>28.708297997131101</v>
      </c>
      <c r="BR27" s="2">
        <f t="shared" ref="BR27" si="115">(BR26-BR25)/LN(BR26/BR25)</f>
        <v>31.21589052642156</v>
      </c>
      <c r="BS27" s="2">
        <f t="shared" ref="BS27" si="116">(BS26-BS25)/LN(BS26/BS25)</f>
        <v>27.939736846430691</v>
      </c>
      <c r="BT27" s="2">
        <f t="shared" ref="BT27" si="117">(BT26-BT25)/LN(BT26/BT25)</f>
        <v>24.525815695112378</v>
      </c>
      <c r="BW27" s="5">
        <f t="shared" ref="BW27" si="118">(BW26-BW25)/LN(BW26/BW25)</f>
        <v>35.772813727439022</v>
      </c>
    </row>
    <row r="28" spans="1:75" x14ac:dyDescent="0.3">
      <c r="C28" s="13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W28" s="5"/>
    </row>
    <row r="29" spans="1:75" ht="16.3" x14ac:dyDescent="0.35">
      <c r="A29" s="13" t="s">
        <v>32</v>
      </c>
      <c r="B29" s="6" t="s">
        <v>37</v>
      </c>
      <c r="C29" s="13" t="s">
        <v>34</v>
      </c>
      <c r="D29" s="6">
        <f>D14-D12</f>
        <v>6</v>
      </c>
      <c r="E29" s="6">
        <f>E14-E12</f>
        <v>9</v>
      </c>
      <c r="F29" s="6">
        <f t="shared" ref="F29:W29" si="119">F14-F12</f>
        <v>12</v>
      </c>
      <c r="G29" s="6">
        <f t="shared" si="119"/>
        <v>15</v>
      </c>
      <c r="H29" s="6">
        <f t="shared" si="119"/>
        <v>17</v>
      </c>
      <c r="I29" s="6">
        <f t="shared" si="119"/>
        <v>18</v>
      </c>
      <c r="J29" s="6">
        <f t="shared" si="119"/>
        <v>19</v>
      </c>
      <c r="K29" s="6">
        <f t="shared" si="119"/>
        <v>6</v>
      </c>
      <c r="L29" s="6">
        <f t="shared" si="119"/>
        <v>18</v>
      </c>
      <c r="M29" s="6">
        <f t="shared" si="119"/>
        <v>18</v>
      </c>
      <c r="N29" s="6">
        <f t="shared" si="119"/>
        <v>17</v>
      </c>
      <c r="O29" s="6">
        <f t="shared" si="119"/>
        <v>16</v>
      </c>
      <c r="P29" s="6">
        <f t="shared" si="119"/>
        <v>17</v>
      </c>
      <c r="Q29" s="6">
        <f t="shared" si="119"/>
        <v>18</v>
      </c>
      <c r="R29" s="6">
        <f t="shared" si="119"/>
        <v>14</v>
      </c>
      <c r="S29" s="6">
        <f t="shared" si="119"/>
        <v>16</v>
      </c>
      <c r="T29" s="6">
        <f t="shared" si="119"/>
        <v>18</v>
      </c>
      <c r="U29" s="6">
        <f t="shared" si="119"/>
        <v>19</v>
      </c>
      <c r="V29" s="6">
        <f t="shared" si="119"/>
        <v>18</v>
      </c>
      <c r="W29" s="6">
        <f t="shared" si="119"/>
        <v>17</v>
      </c>
      <c r="X29" s="6">
        <f>X14-X12</f>
        <v>18</v>
      </c>
      <c r="Y29" s="6">
        <f>Y14-Y12</f>
        <v>15</v>
      </c>
      <c r="Z29" s="6">
        <f t="shared" ref="Z29:AJ29" si="120">Z14-Z12</f>
        <v>18</v>
      </c>
      <c r="AA29" s="6">
        <f t="shared" si="120"/>
        <v>19</v>
      </c>
      <c r="AB29" s="6">
        <f t="shared" si="120"/>
        <v>15</v>
      </c>
      <c r="AC29" s="6">
        <f t="shared" si="120"/>
        <v>16</v>
      </c>
      <c r="AD29" s="6">
        <f t="shared" si="120"/>
        <v>19</v>
      </c>
      <c r="AE29" s="6">
        <f t="shared" si="120"/>
        <v>16</v>
      </c>
      <c r="AF29" s="6">
        <f t="shared" si="120"/>
        <v>17</v>
      </c>
      <c r="AG29" s="6">
        <f t="shared" si="120"/>
        <v>21</v>
      </c>
      <c r="AH29" s="6">
        <f t="shared" si="120"/>
        <v>16</v>
      </c>
      <c r="AI29" s="6">
        <f t="shared" si="120"/>
        <v>21</v>
      </c>
      <c r="AJ29" s="6">
        <f t="shared" si="120"/>
        <v>21</v>
      </c>
      <c r="AK29" s="6">
        <f t="shared" ref="AK29:BT29" si="121">AK14-AK12</f>
        <v>17</v>
      </c>
      <c r="AL29" s="6">
        <f t="shared" si="121"/>
        <v>21</v>
      </c>
      <c r="AM29" s="6">
        <f t="shared" si="121"/>
        <v>20</v>
      </c>
      <c r="AN29" s="6">
        <f t="shared" si="121"/>
        <v>19</v>
      </c>
      <c r="AO29" s="6">
        <f t="shared" si="121"/>
        <v>20</v>
      </c>
      <c r="AP29" s="6">
        <f t="shared" si="121"/>
        <v>27</v>
      </c>
      <c r="AQ29" s="6">
        <f t="shared" si="121"/>
        <v>20</v>
      </c>
      <c r="AR29" s="6">
        <f t="shared" si="121"/>
        <v>22</v>
      </c>
      <c r="AS29" s="6">
        <f t="shared" si="121"/>
        <v>19</v>
      </c>
      <c r="AT29" s="6">
        <f t="shared" si="121"/>
        <v>20</v>
      </c>
      <c r="AU29" s="6">
        <f t="shared" si="121"/>
        <v>22</v>
      </c>
      <c r="AV29" s="6">
        <f t="shared" si="121"/>
        <v>22</v>
      </c>
      <c r="AW29" s="6">
        <f t="shared" si="121"/>
        <v>21</v>
      </c>
      <c r="AX29" s="6">
        <f t="shared" si="121"/>
        <v>21</v>
      </c>
      <c r="AY29" s="6">
        <f t="shared" si="121"/>
        <v>23</v>
      </c>
      <c r="AZ29" s="6">
        <f t="shared" si="121"/>
        <v>25</v>
      </c>
      <c r="BA29" s="6">
        <f t="shared" si="121"/>
        <v>18</v>
      </c>
      <c r="BB29" s="6">
        <f t="shared" si="121"/>
        <v>24</v>
      </c>
      <c r="BC29" s="6">
        <f t="shared" si="121"/>
        <v>22</v>
      </c>
      <c r="BD29" s="6">
        <f t="shared" si="121"/>
        <v>24</v>
      </c>
      <c r="BE29" s="6">
        <f t="shared" si="121"/>
        <v>23</v>
      </c>
      <c r="BF29" s="6">
        <f t="shared" si="121"/>
        <v>20</v>
      </c>
      <c r="BG29" s="6">
        <f t="shared" si="121"/>
        <v>43</v>
      </c>
      <c r="BH29" s="6">
        <f t="shared" si="121"/>
        <v>43</v>
      </c>
      <c r="BI29" s="6">
        <f t="shared" si="121"/>
        <v>0</v>
      </c>
      <c r="BJ29" s="6">
        <f t="shared" si="121"/>
        <v>22</v>
      </c>
      <c r="BK29" s="6">
        <f t="shared" si="121"/>
        <v>24</v>
      </c>
      <c r="BL29" s="6">
        <f t="shared" si="121"/>
        <v>23</v>
      </c>
      <c r="BM29" s="6">
        <f t="shared" si="121"/>
        <v>31</v>
      </c>
      <c r="BN29" s="6">
        <f t="shared" si="121"/>
        <v>26</v>
      </c>
      <c r="BO29" s="6">
        <f t="shared" si="121"/>
        <v>22</v>
      </c>
      <c r="BP29" s="6">
        <f t="shared" si="121"/>
        <v>0</v>
      </c>
      <c r="BQ29" s="6">
        <f t="shared" si="121"/>
        <v>12</v>
      </c>
      <c r="BR29" s="6">
        <f t="shared" si="121"/>
        <v>9</v>
      </c>
      <c r="BS29" s="6">
        <f t="shared" si="121"/>
        <v>7</v>
      </c>
      <c r="BT29" s="6">
        <f t="shared" si="121"/>
        <v>9</v>
      </c>
      <c r="BW29" s="5">
        <f t="shared" ref="BW29" si="122">BW14-BW12</f>
        <v>19.607843137254889</v>
      </c>
    </row>
    <row r="30" spans="1:75" ht="16.3" x14ac:dyDescent="0.35">
      <c r="C30" s="13" t="s">
        <v>35</v>
      </c>
      <c r="D30" s="6">
        <f>D19-D17</f>
        <v>10</v>
      </c>
      <c r="E30" s="6">
        <f>E19-E17</f>
        <v>13</v>
      </c>
      <c r="F30" s="6">
        <f t="shared" ref="F30:W30" si="123">F19-F17</f>
        <v>14</v>
      </c>
      <c r="G30" s="6">
        <f t="shared" si="123"/>
        <v>17</v>
      </c>
      <c r="H30" s="6">
        <f t="shared" si="123"/>
        <v>20</v>
      </c>
      <c r="I30" s="6">
        <f t="shared" si="123"/>
        <v>21</v>
      </c>
      <c r="J30" s="6">
        <f t="shared" si="123"/>
        <v>22</v>
      </c>
      <c r="K30" s="6">
        <f t="shared" si="123"/>
        <v>7</v>
      </c>
      <c r="L30" s="6">
        <f t="shared" si="123"/>
        <v>23</v>
      </c>
      <c r="M30" s="6">
        <f t="shared" si="123"/>
        <v>21</v>
      </c>
      <c r="N30" s="6">
        <f t="shared" si="123"/>
        <v>23</v>
      </c>
      <c r="O30" s="6">
        <f t="shared" si="123"/>
        <v>22</v>
      </c>
      <c r="P30" s="6">
        <f t="shared" si="123"/>
        <v>23</v>
      </c>
      <c r="Q30" s="6">
        <f t="shared" si="123"/>
        <v>24</v>
      </c>
      <c r="R30" s="6">
        <f t="shared" si="123"/>
        <v>-5</v>
      </c>
      <c r="S30" s="6">
        <f t="shared" si="123"/>
        <v>24</v>
      </c>
      <c r="T30" s="6">
        <f t="shared" si="123"/>
        <v>23</v>
      </c>
      <c r="U30" s="6">
        <f t="shared" si="123"/>
        <v>23</v>
      </c>
      <c r="V30" s="6">
        <f t="shared" si="123"/>
        <v>27</v>
      </c>
      <c r="W30" s="6">
        <f t="shared" si="123"/>
        <v>23</v>
      </c>
      <c r="X30" s="6">
        <f>X19-X17</f>
        <v>24</v>
      </c>
      <c r="Y30" s="6">
        <f>Y19-Y17</f>
        <v>24</v>
      </c>
      <c r="Z30" s="6">
        <f t="shared" ref="Z30:AJ30" si="124">Z19-Z17</f>
        <v>23</v>
      </c>
      <c r="AA30" s="6">
        <f t="shared" si="124"/>
        <v>23</v>
      </c>
      <c r="AB30" s="6">
        <f t="shared" si="124"/>
        <v>26</v>
      </c>
      <c r="AC30" s="6">
        <f t="shared" si="124"/>
        <v>23</v>
      </c>
      <c r="AD30" s="6">
        <f t="shared" si="124"/>
        <v>24</v>
      </c>
      <c r="AE30" s="6">
        <f t="shared" si="124"/>
        <v>24</v>
      </c>
      <c r="AF30" s="6">
        <f t="shared" si="124"/>
        <v>23</v>
      </c>
      <c r="AG30" s="6">
        <f t="shared" si="124"/>
        <v>25</v>
      </c>
      <c r="AH30" s="6">
        <f t="shared" si="124"/>
        <v>27</v>
      </c>
      <c r="AI30" s="6">
        <f t="shared" si="124"/>
        <v>24</v>
      </c>
      <c r="AJ30" s="6">
        <f t="shared" si="124"/>
        <v>24</v>
      </c>
      <c r="AK30" s="6">
        <f t="shared" ref="AK30:BT30" si="125">AK19-AK17</f>
        <v>27</v>
      </c>
      <c r="AL30" s="6">
        <f t="shared" si="125"/>
        <v>24</v>
      </c>
      <c r="AM30" s="6">
        <f t="shared" si="125"/>
        <v>25</v>
      </c>
      <c r="AN30" s="6">
        <f t="shared" si="125"/>
        <v>24</v>
      </c>
      <c r="AO30" s="6">
        <f t="shared" si="125"/>
        <v>24</v>
      </c>
      <c r="AP30" s="6">
        <f t="shared" si="125"/>
        <v>26</v>
      </c>
      <c r="AQ30" s="6">
        <f t="shared" si="125"/>
        <v>29</v>
      </c>
      <c r="AR30" s="6">
        <f t="shared" si="125"/>
        <v>25</v>
      </c>
      <c r="AS30" s="6">
        <f t="shared" si="125"/>
        <v>26</v>
      </c>
      <c r="AT30" s="6">
        <f t="shared" si="125"/>
        <v>26</v>
      </c>
      <c r="AU30" s="6">
        <f t="shared" si="125"/>
        <v>27</v>
      </c>
      <c r="AV30" s="6">
        <f t="shared" si="125"/>
        <v>30</v>
      </c>
      <c r="AW30" s="6">
        <f t="shared" si="125"/>
        <v>31</v>
      </c>
      <c r="AX30" s="6">
        <f t="shared" si="125"/>
        <v>27</v>
      </c>
      <c r="AY30" s="6">
        <f t="shared" si="125"/>
        <v>29</v>
      </c>
      <c r="AZ30" s="6">
        <f t="shared" si="125"/>
        <v>33</v>
      </c>
      <c r="BA30" s="6">
        <f t="shared" si="125"/>
        <v>21</v>
      </c>
      <c r="BB30" s="6">
        <f t="shared" si="125"/>
        <v>31</v>
      </c>
      <c r="BC30" s="6">
        <f t="shared" si="125"/>
        <v>31</v>
      </c>
      <c r="BD30" s="6">
        <f t="shared" si="125"/>
        <v>30</v>
      </c>
      <c r="BE30" s="6">
        <f t="shared" si="125"/>
        <v>30</v>
      </c>
      <c r="BF30" s="6">
        <f t="shared" si="125"/>
        <v>33</v>
      </c>
      <c r="BG30" s="6">
        <f t="shared" si="125"/>
        <v>32</v>
      </c>
      <c r="BH30" s="6">
        <f t="shared" si="125"/>
        <v>31</v>
      </c>
      <c r="BI30" s="6">
        <f t="shared" si="125"/>
        <v>34</v>
      </c>
      <c r="BJ30" s="6">
        <f t="shared" si="125"/>
        <v>10</v>
      </c>
      <c r="BK30" s="6">
        <f t="shared" si="125"/>
        <v>36</v>
      </c>
      <c r="BL30" s="6">
        <f t="shared" si="125"/>
        <v>36</v>
      </c>
      <c r="BM30" s="6">
        <f t="shared" si="125"/>
        <v>34</v>
      </c>
      <c r="BN30" s="6">
        <f t="shared" si="125"/>
        <v>36</v>
      </c>
      <c r="BO30" s="6">
        <f t="shared" si="125"/>
        <v>29</v>
      </c>
      <c r="BP30" s="6">
        <f t="shared" si="125"/>
        <v>0</v>
      </c>
      <c r="BQ30" s="6">
        <f t="shared" si="125"/>
        <v>18</v>
      </c>
      <c r="BR30" s="6">
        <f t="shared" si="125"/>
        <v>20</v>
      </c>
      <c r="BS30" s="6">
        <f t="shared" si="125"/>
        <v>18</v>
      </c>
      <c r="BT30" s="6">
        <f t="shared" si="125"/>
        <v>17</v>
      </c>
      <c r="BW30" s="5">
        <f t="shared" ref="BW30" si="126">BW19-BW17</f>
        <v>25.058823529411768</v>
      </c>
    </row>
    <row r="31" spans="1:75" ht="16.3" x14ac:dyDescent="0.35">
      <c r="C31" s="13" t="s">
        <v>32</v>
      </c>
      <c r="D31" s="2">
        <f>(D30-D29)/LN(D30/D29)</f>
        <v>7.8304607558848698</v>
      </c>
      <c r="E31" s="2">
        <f>(E30-E29)/LN(E30/E29)</f>
        <v>10.877700433016333</v>
      </c>
      <c r="F31" s="2">
        <f t="shared" ref="F31:W31" si="127">(F30-F29)/LN(F30/F29)</f>
        <v>12.974318389261761</v>
      </c>
      <c r="G31" s="2">
        <f t="shared" si="127"/>
        <v>15.979144920761097</v>
      </c>
      <c r="H31" s="2">
        <f t="shared" si="127"/>
        <v>18.459388141866103</v>
      </c>
      <c r="I31" s="2">
        <f t="shared" si="127"/>
        <v>19.461477583892641</v>
      </c>
      <c r="J31" s="2">
        <f t="shared" si="127"/>
        <v>20.463362253431889</v>
      </c>
      <c r="K31" s="2">
        <f t="shared" si="127"/>
        <v>6.4871591946308804</v>
      </c>
      <c r="L31" s="2">
        <f t="shared" si="127"/>
        <v>20.39796777546664</v>
      </c>
      <c r="M31" s="2">
        <f t="shared" si="127"/>
        <v>19.461477583892641</v>
      </c>
      <c r="N31" s="2">
        <f t="shared" si="127"/>
        <v>19.849089235531089</v>
      </c>
      <c r="O31" s="2">
        <f t="shared" si="127"/>
        <v>18.841041613567043</v>
      </c>
      <c r="P31" s="2">
        <f t="shared" si="127"/>
        <v>19.849089235531089</v>
      </c>
      <c r="Q31" s="2">
        <f t="shared" si="127"/>
        <v>20.856356980693246</v>
      </c>
      <c r="R31" s="2" t="e">
        <f t="shared" si="127"/>
        <v>#NUM!</v>
      </c>
      <c r="S31" s="2">
        <f t="shared" si="127"/>
        <v>19.730427699011454</v>
      </c>
      <c r="T31" s="2">
        <f t="shared" si="127"/>
        <v>20.39796777546664</v>
      </c>
      <c r="U31" s="2">
        <f t="shared" si="127"/>
        <v>20.936353631426517</v>
      </c>
      <c r="V31" s="2">
        <f t="shared" si="127"/>
        <v>22.196731161387884</v>
      </c>
      <c r="W31" s="2">
        <f t="shared" si="127"/>
        <v>19.849089235531089</v>
      </c>
      <c r="X31" s="2">
        <f>(X30-X29)/LN(X30/X29)</f>
        <v>20.856356980693246</v>
      </c>
      <c r="Y31" s="2">
        <f>(Y30-Y29)/LN(Y30/Y29)</f>
        <v>19.148788307109989</v>
      </c>
      <c r="Z31" s="2">
        <f t="shared" ref="Z31" si="128">(Z30-Z29)/LN(Z30/Z29)</f>
        <v>20.39796777546664</v>
      </c>
      <c r="AA31" s="2">
        <f t="shared" ref="AA31" si="129">(AA30-AA29)/LN(AA30/AA29)</f>
        <v>20.936353631426517</v>
      </c>
      <c r="AB31" s="2">
        <f t="shared" ref="AB31" si="130">(AB30-AB29)/LN(AB30/AB29)</f>
        <v>19.998315163063115</v>
      </c>
      <c r="AC31" s="2">
        <f t="shared" ref="AC31" si="131">(AC30-AC29)/LN(AC30/AC29)</f>
        <v>19.288768348025339</v>
      </c>
      <c r="AD31" s="2">
        <f t="shared" ref="AD31" si="132">(AD30-AD29)/LN(AD30/AD29)</f>
        <v>21.402748903644365</v>
      </c>
      <c r="AE31" s="2">
        <f t="shared" ref="AE31" si="133">(AE30-AE29)/LN(AE30/AE29)</f>
        <v>19.730427699011454</v>
      </c>
      <c r="AF31" s="2">
        <f t="shared" ref="AF31" si="134">(AF30-AF29)/LN(AF30/AF29)</f>
        <v>19.849089235531089</v>
      </c>
      <c r="AG31" s="2">
        <f t="shared" ref="AG31" si="135">(AG30-AG29)/LN(AG30/AG29)</f>
        <v>22.941911628470525</v>
      </c>
      <c r="AH31" s="2">
        <f t="shared" ref="AH31" si="136">(AH30-AH29)/LN(AH30/AH29)</f>
        <v>21.022530382735194</v>
      </c>
      <c r="AI31" s="2">
        <f t="shared" ref="AI31" si="137">(AI30-AI29)/LN(AI30/AI29)</f>
        <v>22.466627068255864</v>
      </c>
      <c r="AJ31" s="2">
        <f t="shared" ref="AJ31" si="138">(AJ30-AJ29)/LN(AJ30/AJ29)</f>
        <v>22.466627068255864</v>
      </c>
      <c r="AK31" s="2">
        <f t="shared" ref="AK31" si="139">(AK30-AK29)/LN(AK30/AK29)</f>
        <v>21.615848580050329</v>
      </c>
      <c r="AL31" s="2">
        <f t="shared" ref="AL31" si="140">(AL30-AL29)/LN(AL30/AL29)</f>
        <v>22.466627068255864</v>
      </c>
      <c r="AM31" s="2">
        <f t="shared" ref="AM31" si="141">(AM30-AM29)/LN(AM30/AM29)</f>
        <v>22.407100588622747</v>
      </c>
      <c r="AN31" s="2">
        <f t="shared" ref="AN31" si="142">(AN30-AN29)/LN(AN30/AN29)</f>
        <v>21.402748903644365</v>
      </c>
      <c r="AO31" s="2">
        <f t="shared" ref="AO31" si="143">(AO30-AO29)/LN(AO30/AO29)</f>
        <v>21.939259790988313</v>
      </c>
      <c r="AP31" s="2">
        <f t="shared" ref="AP31" si="144">(AP30-AP29)/LN(AP30/AP29)</f>
        <v>26.496855047324928</v>
      </c>
      <c r="AQ31" s="2">
        <f t="shared" ref="AQ31" si="145">(AQ30-AQ29)/LN(AQ30/AQ29)</f>
        <v>24.221966455516458</v>
      </c>
      <c r="AR31" s="2">
        <f t="shared" ref="AR31" si="146">(AR30-AR29)/LN(AR30/AR29)</f>
        <v>23.46805035778954</v>
      </c>
      <c r="AS31" s="2">
        <f t="shared" ref="AS31" si="147">(AS30-AS29)/LN(AS30/AS29)</f>
        <v>22.31733239763906</v>
      </c>
      <c r="AT31" s="2">
        <f t="shared" ref="AT31" si="148">(AT30-AT29)/LN(AT30/AT29)</f>
        <v>22.868968120250408</v>
      </c>
      <c r="AU31" s="2">
        <f t="shared" ref="AU31" si="149">(AU30-AU29)/LN(AU30/AU29)</f>
        <v>24.414728582671302</v>
      </c>
      <c r="AV31" s="2">
        <f t="shared" ref="AV31" si="150">(AV30-AV29)/LN(AV30/AV29)</f>
        <v>25.793560797985769</v>
      </c>
      <c r="AW31" s="2">
        <f t="shared" ref="AW31" si="151">(AW30-AW29)/LN(AW30/AW29)</f>
        <v>25.676263563317537</v>
      </c>
      <c r="AX31" s="2">
        <f t="shared" ref="AX31" si="152">(AX30-AX29)/LN(AX30/AX29)</f>
        <v>23.874474860207837</v>
      </c>
      <c r="AY31" s="2">
        <f t="shared" ref="AY31" si="153">(AY30-AY29)/LN(AY30/AY29)</f>
        <v>25.884202853377044</v>
      </c>
      <c r="AZ31" s="2">
        <f t="shared" ref="AZ31" si="154">(AZ30-AZ29)/LN(AZ30/AZ29)</f>
        <v>28.815149514320961</v>
      </c>
      <c r="BA31" s="2">
        <f t="shared" ref="BA31" si="155">(BA30-BA29)/LN(BA30/BA29)</f>
        <v>19.461477583892641</v>
      </c>
      <c r="BB31" s="2">
        <f t="shared" ref="BB31" si="156">(BB30-BB29)/LN(BB30/BB29)</f>
        <v>27.350868262485541</v>
      </c>
      <c r="BC31" s="2">
        <f t="shared" ref="BC31" si="157">(BC30-BC29)/LN(BC30/BC29)</f>
        <v>26.243294205344323</v>
      </c>
      <c r="BD31" s="2">
        <f t="shared" ref="BD31" si="158">(BD30-BD29)/LN(BD30/BD29)</f>
        <v>26.888520706347297</v>
      </c>
      <c r="BE31" s="2">
        <f t="shared" ref="BE31" si="159">(BE30-BE29)/LN(BE30/BE29)</f>
        <v>26.345188551626126</v>
      </c>
      <c r="BF31" s="2">
        <f t="shared" ref="BF31" si="160">(BF30-BF29)/LN(BF30/BF29)</f>
        <v>25.959747443192043</v>
      </c>
      <c r="BG31" s="2">
        <f t="shared" ref="BG31" si="161">(BG30-BG29)/LN(BG30/BG29)</f>
        <v>37.229551058870342</v>
      </c>
      <c r="BH31" s="2">
        <f t="shared" ref="BH31" si="162">(BH30-BH29)/LN(BH30/BH29)</f>
        <v>36.673369506366072</v>
      </c>
      <c r="BI31" s="2" t="e">
        <f t="shared" ref="BI31" si="163">(BI30-BI29)/LN(BI30/BI29)</f>
        <v>#DIV/0!</v>
      </c>
      <c r="BJ31" s="2">
        <f t="shared" ref="BJ31" si="164">(BJ30-BJ29)/LN(BJ30/BJ29)</f>
        <v>15.219592844508366</v>
      </c>
      <c r="BK31" s="2">
        <f t="shared" ref="BK31" si="165">(BK30-BK29)/LN(BK30/BK29)</f>
        <v>29.595641548517179</v>
      </c>
      <c r="BL31" s="2">
        <f t="shared" ref="BL31" si="166">(BL30-BL29)/LN(BL30/BL29)</f>
        <v>29.016255903640925</v>
      </c>
      <c r="BM31" s="2">
        <f t="shared" ref="BM31" si="167">(BM30-BM29)/LN(BM30/BM29)</f>
        <v>32.47690995349128</v>
      </c>
      <c r="BN31" s="2">
        <f t="shared" ref="BN31" si="168">(BN30-BN29)/LN(BN30/BN29)</f>
        <v>30.729292103568135</v>
      </c>
      <c r="BO31" s="2">
        <f t="shared" ref="BO31" si="169">(BO30-BO29)/LN(BO30/BO29)</f>
        <v>25.339056794307069</v>
      </c>
      <c r="BP31" s="2" t="e">
        <f t="shared" ref="BP31" si="170">(BP30-BP29)/LN(BP30/BP29)</f>
        <v>#DIV/0!</v>
      </c>
      <c r="BQ31" s="2">
        <f t="shared" ref="BQ31" si="171">(BQ30-BQ29)/LN(BQ30/BQ29)</f>
        <v>14.797820774258589</v>
      </c>
      <c r="BR31" s="2">
        <f t="shared" ref="BR31" si="172">(BR30-BR29)/LN(BR30/BR29)</f>
        <v>13.775696905744091</v>
      </c>
      <c r="BS31" s="2">
        <f t="shared" ref="BS31" si="173">(BS30-BS29)/LN(BS30/BS29)</f>
        <v>11.646847152951432</v>
      </c>
      <c r="BT31" s="2">
        <f t="shared" ref="BT31" si="174">(BT30-BT29)/LN(BT30/BT29)</f>
        <v>12.5788385245523</v>
      </c>
      <c r="BW31" s="5">
        <f t="shared" ref="BW31" si="175">(BW30-BW29)/LN(BW30/BW29)</f>
        <v>22.222019446343634</v>
      </c>
    </row>
    <row r="32" spans="1:75" x14ac:dyDescent="0.3">
      <c r="C32" s="1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W32" s="5"/>
    </row>
    <row r="33" spans="1:77" ht="16.3" x14ac:dyDescent="0.35">
      <c r="A33" s="13" t="s">
        <v>32</v>
      </c>
      <c r="B33" s="6" t="s">
        <v>38</v>
      </c>
      <c r="C33" s="13" t="s">
        <v>34</v>
      </c>
      <c r="D33" s="6">
        <f>D18-D16</f>
        <v>3</v>
      </c>
      <c r="E33" s="6">
        <f>E18-E16</f>
        <v>6</v>
      </c>
      <c r="F33" s="6">
        <f t="shared" ref="F33:W33" si="176">F18-F16</f>
        <v>9</v>
      </c>
      <c r="G33" s="6">
        <f t="shared" si="176"/>
        <v>17</v>
      </c>
      <c r="H33" s="6">
        <f t="shared" si="176"/>
        <v>16</v>
      </c>
      <c r="I33" s="6">
        <f t="shared" si="176"/>
        <v>12</v>
      </c>
      <c r="J33" s="6">
        <f t="shared" si="176"/>
        <v>16</v>
      </c>
      <c r="K33" s="6">
        <f t="shared" si="176"/>
        <v>3</v>
      </c>
      <c r="L33" s="6">
        <f t="shared" si="176"/>
        <v>12</v>
      </c>
      <c r="M33" s="6">
        <f t="shared" si="176"/>
        <v>14</v>
      </c>
      <c r="N33" s="6">
        <f t="shared" si="176"/>
        <v>10</v>
      </c>
      <c r="O33" s="6">
        <f t="shared" si="176"/>
        <v>9</v>
      </c>
      <c r="P33" s="6">
        <f t="shared" si="176"/>
        <v>11</v>
      </c>
      <c r="Q33" s="6">
        <f t="shared" si="176"/>
        <v>11</v>
      </c>
      <c r="R33" s="6">
        <f t="shared" si="176"/>
        <v>8</v>
      </c>
      <c r="S33" s="6">
        <f t="shared" si="176"/>
        <v>13</v>
      </c>
      <c r="T33" s="6">
        <f t="shared" si="176"/>
        <v>12</v>
      </c>
      <c r="U33" s="6">
        <f t="shared" si="176"/>
        <v>12</v>
      </c>
      <c r="V33" s="6">
        <f t="shared" si="176"/>
        <v>13</v>
      </c>
      <c r="W33" s="6">
        <f t="shared" si="176"/>
        <v>12</v>
      </c>
      <c r="X33" s="6">
        <f>X18-X16</f>
        <v>13</v>
      </c>
      <c r="Y33" s="6">
        <f>Y18-Y16</f>
        <v>7</v>
      </c>
      <c r="Z33" s="6">
        <f t="shared" ref="Z33:AJ33" si="177">Z18-Z16</f>
        <v>13</v>
      </c>
      <c r="AA33" s="6">
        <f t="shared" si="177"/>
        <v>13</v>
      </c>
      <c r="AB33" s="6">
        <f t="shared" si="177"/>
        <v>8</v>
      </c>
      <c r="AC33" s="6">
        <f t="shared" si="177"/>
        <v>10</v>
      </c>
      <c r="AD33" s="6">
        <f t="shared" si="177"/>
        <v>13</v>
      </c>
      <c r="AE33" s="6">
        <f t="shared" si="177"/>
        <v>8</v>
      </c>
      <c r="AF33" s="6">
        <f t="shared" si="177"/>
        <v>9</v>
      </c>
      <c r="AG33" s="6">
        <f t="shared" si="177"/>
        <v>13</v>
      </c>
      <c r="AH33" s="6">
        <f t="shared" si="177"/>
        <v>8</v>
      </c>
      <c r="AI33" s="6">
        <f t="shared" si="177"/>
        <v>13</v>
      </c>
      <c r="AJ33" s="6">
        <f t="shared" si="177"/>
        <v>13</v>
      </c>
      <c r="AK33" s="6">
        <f t="shared" ref="AK33:BT33" si="178">AK18-AK16</f>
        <v>10</v>
      </c>
      <c r="AL33" s="6">
        <f t="shared" si="178"/>
        <v>13</v>
      </c>
      <c r="AM33" s="6">
        <f t="shared" si="178"/>
        <v>10</v>
      </c>
      <c r="AN33" s="6">
        <f t="shared" si="178"/>
        <v>11</v>
      </c>
      <c r="AO33" s="6">
        <f t="shared" si="178"/>
        <v>15</v>
      </c>
      <c r="AP33" s="6">
        <f t="shared" si="178"/>
        <v>14</v>
      </c>
      <c r="AQ33" s="6">
        <f t="shared" si="178"/>
        <v>10</v>
      </c>
      <c r="AR33" s="6">
        <f t="shared" si="178"/>
        <v>13</v>
      </c>
      <c r="AS33" s="6">
        <f t="shared" si="178"/>
        <v>10</v>
      </c>
      <c r="AT33" s="6">
        <f t="shared" si="178"/>
        <v>13</v>
      </c>
      <c r="AU33" s="6">
        <f t="shared" si="178"/>
        <v>15</v>
      </c>
      <c r="AV33" s="6">
        <f t="shared" si="178"/>
        <v>11</v>
      </c>
      <c r="AW33" s="6">
        <f t="shared" si="178"/>
        <v>12</v>
      </c>
      <c r="AX33" s="6">
        <f t="shared" si="178"/>
        <v>11</v>
      </c>
      <c r="AY33" s="6">
        <f t="shared" si="178"/>
        <v>14</v>
      </c>
      <c r="AZ33" s="6">
        <f t="shared" si="178"/>
        <v>16</v>
      </c>
      <c r="BA33" s="6">
        <f t="shared" si="178"/>
        <v>11</v>
      </c>
      <c r="BB33" s="6">
        <f t="shared" si="178"/>
        <v>5</v>
      </c>
      <c r="BC33" s="6">
        <f t="shared" si="178"/>
        <v>14</v>
      </c>
      <c r="BD33" s="6">
        <f t="shared" si="178"/>
        <v>15</v>
      </c>
      <c r="BE33" s="6">
        <f t="shared" si="178"/>
        <v>14</v>
      </c>
      <c r="BF33" s="6">
        <f t="shared" si="178"/>
        <v>10</v>
      </c>
      <c r="BG33" s="6">
        <f t="shared" si="178"/>
        <v>14</v>
      </c>
      <c r="BH33" s="6">
        <f t="shared" si="178"/>
        <v>17</v>
      </c>
      <c r="BI33" s="6">
        <f t="shared" si="178"/>
        <v>14</v>
      </c>
      <c r="BJ33" s="6">
        <f t="shared" si="178"/>
        <v>13</v>
      </c>
      <c r="BK33" s="6">
        <f t="shared" si="178"/>
        <v>15</v>
      </c>
      <c r="BL33" s="6">
        <f t="shared" si="178"/>
        <v>13</v>
      </c>
      <c r="BM33" s="6">
        <f t="shared" si="178"/>
        <v>22</v>
      </c>
      <c r="BN33" s="6">
        <f t="shared" si="178"/>
        <v>17</v>
      </c>
      <c r="BO33" s="6">
        <f t="shared" si="178"/>
        <v>14</v>
      </c>
      <c r="BP33" s="6">
        <f t="shared" si="178"/>
        <v>0</v>
      </c>
      <c r="BQ33" s="6">
        <f t="shared" si="178"/>
        <v>6</v>
      </c>
      <c r="BR33" s="6">
        <f t="shared" si="178"/>
        <v>5</v>
      </c>
      <c r="BS33" s="6">
        <f t="shared" si="178"/>
        <v>4</v>
      </c>
      <c r="BT33" s="6">
        <f t="shared" si="178"/>
        <v>5</v>
      </c>
      <c r="BW33" s="5">
        <f t="shared" ref="BW33" si="179">BW18-BW16</f>
        <v>11.627450980392155</v>
      </c>
    </row>
    <row r="34" spans="1:77" ht="16.3" x14ac:dyDescent="0.35">
      <c r="C34" s="13" t="s">
        <v>35</v>
      </c>
      <c r="D34" s="6">
        <f>D14-D12</f>
        <v>6</v>
      </c>
      <c r="E34" s="6">
        <f>E14-E12</f>
        <v>9</v>
      </c>
      <c r="F34" s="6">
        <f t="shared" ref="F34:W34" si="180">F14-F12</f>
        <v>12</v>
      </c>
      <c r="G34" s="6">
        <f t="shared" si="180"/>
        <v>15</v>
      </c>
      <c r="H34" s="6">
        <f t="shared" si="180"/>
        <v>17</v>
      </c>
      <c r="I34" s="6">
        <f t="shared" si="180"/>
        <v>18</v>
      </c>
      <c r="J34" s="6">
        <f t="shared" si="180"/>
        <v>19</v>
      </c>
      <c r="K34" s="6">
        <f t="shared" si="180"/>
        <v>6</v>
      </c>
      <c r="L34" s="6">
        <f t="shared" si="180"/>
        <v>18</v>
      </c>
      <c r="M34" s="6">
        <f t="shared" si="180"/>
        <v>18</v>
      </c>
      <c r="N34" s="6">
        <f t="shared" si="180"/>
        <v>17</v>
      </c>
      <c r="O34" s="6">
        <f t="shared" si="180"/>
        <v>16</v>
      </c>
      <c r="P34" s="6">
        <f t="shared" si="180"/>
        <v>17</v>
      </c>
      <c r="Q34" s="6">
        <f t="shared" si="180"/>
        <v>18</v>
      </c>
      <c r="R34" s="6">
        <f t="shared" si="180"/>
        <v>14</v>
      </c>
      <c r="S34" s="6">
        <f t="shared" si="180"/>
        <v>16</v>
      </c>
      <c r="T34" s="6">
        <f t="shared" si="180"/>
        <v>18</v>
      </c>
      <c r="U34" s="6">
        <f t="shared" si="180"/>
        <v>19</v>
      </c>
      <c r="V34" s="6">
        <f t="shared" si="180"/>
        <v>18</v>
      </c>
      <c r="W34" s="6">
        <f t="shared" si="180"/>
        <v>17</v>
      </c>
      <c r="X34" s="6">
        <f>X14-X12</f>
        <v>18</v>
      </c>
      <c r="Y34" s="6">
        <f>Y14-Y12</f>
        <v>15</v>
      </c>
      <c r="Z34" s="6">
        <f t="shared" ref="Z34:AJ34" si="181">Z14-Z12</f>
        <v>18</v>
      </c>
      <c r="AA34" s="6">
        <f t="shared" si="181"/>
        <v>19</v>
      </c>
      <c r="AB34" s="6">
        <f t="shared" si="181"/>
        <v>15</v>
      </c>
      <c r="AC34" s="6">
        <f t="shared" si="181"/>
        <v>16</v>
      </c>
      <c r="AD34" s="6">
        <f t="shared" si="181"/>
        <v>19</v>
      </c>
      <c r="AE34" s="6">
        <f t="shared" si="181"/>
        <v>16</v>
      </c>
      <c r="AF34" s="6">
        <f t="shared" si="181"/>
        <v>17</v>
      </c>
      <c r="AG34" s="6">
        <f t="shared" si="181"/>
        <v>21</v>
      </c>
      <c r="AH34" s="6">
        <f t="shared" si="181"/>
        <v>16</v>
      </c>
      <c r="AI34" s="6">
        <f t="shared" si="181"/>
        <v>21</v>
      </c>
      <c r="AJ34" s="6">
        <f t="shared" si="181"/>
        <v>21</v>
      </c>
      <c r="AK34" s="6">
        <f t="shared" ref="AK34:BT34" si="182">AK14-AK12</f>
        <v>17</v>
      </c>
      <c r="AL34" s="6">
        <f t="shared" si="182"/>
        <v>21</v>
      </c>
      <c r="AM34" s="6">
        <f t="shared" si="182"/>
        <v>20</v>
      </c>
      <c r="AN34" s="6">
        <f t="shared" si="182"/>
        <v>19</v>
      </c>
      <c r="AO34" s="6">
        <f t="shared" si="182"/>
        <v>20</v>
      </c>
      <c r="AP34" s="6">
        <f t="shared" si="182"/>
        <v>27</v>
      </c>
      <c r="AQ34" s="6">
        <f t="shared" si="182"/>
        <v>20</v>
      </c>
      <c r="AR34" s="6">
        <f t="shared" si="182"/>
        <v>22</v>
      </c>
      <c r="AS34" s="6">
        <f t="shared" si="182"/>
        <v>19</v>
      </c>
      <c r="AT34" s="6">
        <f t="shared" si="182"/>
        <v>20</v>
      </c>
      <c r="AU34" s="6">
        <f t="shared" si="182"/>
        <v>22</v>
      </c>
      <c r="AV34" s="6">
        <f t="shared" si="182"/>
        <v>22</v>
      </c>
      <c r="AW34" s="6">
        <f t="shared" si="182"/>
        <v>21</v>
      </c>
      <c r="AX34" s="6">
        <f t="shared" si="182"/>
        <v>21</v>
      </c>
      <c r="AY34" s="6">
        <f t="shared" si="182"/>
        <v>23</v>
      </c>
      <c r="AZ34" s="6">
        <f t="shared" si="182"/>
        <v>25</v>
      </c>
      <c r="BA34" s="6">
        <f t="shared" si="182"/>
        <v>18</v>
      </c>
      <c r="BB34" s="6">
        <f t="shared" si="182"/>
        <v>24</v>
      </c>
      <c r="BC34" s="6">
        <f t="shared" si="182"/>
        <v>22</v>
      </c>
      <c r="BD34" s="6">
        <f t="shared" si="182"/>
        <v>24</v>
      </c>
      <c r="BE34" s="6">
        <f t="shared" si="182"/>
        <v>23</v>
      </c>
      <c r="BF34" s="6">
        <f t="shared" si="182"/>
        <v>20</v>
      </c>
      <c r="BG34" s="6">
        <f t="shared" si="182"/>
        <v>43</v>
      </c>
      <c r="BH34" s="6">
        <f t="shared" si="182"/>
        <v>43</v>
      </c>
      <c r="BI34" s="6">
        <f t="shared" si="182"/>
        <v>0</v>
      </c>
      <c r="BJ34" s="6">
        <f t="shared" si="182"/>
        <v>22</v>
      </c>
      <c r="BK34" s="6">
        <f t="shared" si="182"/>
        <v>24</v>
      </c>
      <c r="BL34" s="6">
        <f t="shared" si="182"/>
        <v>23</v>
      </c>
      <c r="BM34" s="6">
        <f t="shared" si="182"/>
        <v>31</v>
      </c>
      <c r="BN34" s="6">
        <f t="shared" si="182"/>
        <v>26</v>
      </c>
      <c r="BO34" s="6">
        <f t="shared" si="182"/>
        <v>22</v>
      </c>
      <c r="BP34" s="6">
        <f t="shared" si="182"/>
        <v>0</v>
      </c>
      <c r="BQ34" s="6">
        <f t="shared" si="182"/>
        <v>12</v>
      </c>
      <c r="BR34" s="6">
        <f t="shared" si="182"/>
        <v>9</v>
      </c>
      <c r="BS34" s="6">
        <f t="shared" si="182"/>
        <v>7</v>
      </c>
      <c r="BT34" s="6">
        <f t="shared" si="182"/>
        <v>9</v>
      </c>
      <c r="BW34" s="5">
        <f t="shared" ref="BW34" si="183">BW14-BW12</f>
        <v>19.607843137254889</v>
      </c>
    </row>
    <row r="35" spans="1:77" ht="16.3" x14ac:dyDescent="0.35">
      <c r="C35" s="13" t="s">
        <v>32</v>
      </c>
      <c r="D35" s="2">
        <f>(D34-D33)/LN(D34/D33)</f>
        <v>4.3280851226668906</v>
      </c>
      <c r="E35" s="2">
        <f>(E34-E33)/LN(E34/E33)</f>
        <v>7.3989103871292947</v>
      </c>
      <c r="F35" s="2">
        <f t="shared" ref="F35:W35" si="184">(F34-F33)/LN(F34/F33)</f>
        <v>10.428178490346623</v>
      </c>
      <c r="G35" s="2">
        <f t="shared" si="184"/>
        <v>15.97914492076109</v>
      </c>
      <c r="H35" s="2">
        <f t="shared" si="184"/>
        <v>16.494948257622092</v>
      </c>
      <c r="I35" s="2">
        <f t="shared" si="184"/>
        <v>14.797820774258589</v>
      </c>
      <c r="J35" s="2">
        <f t="shared" si="184"/>
        <v>17.457058567449881</v>
      </c>
      <c r="K35" s="2">
        <f t="shared" si="184"/>
        <v>4.3280851226668906</v>
      </c>
      <c r="L35" s="2">
        <f t="shared" si="184"/>
        <v>14.797820774258589</v>
      </c>
      <c r="M35" s="2">
        <f t="shared" si="184"/>
        <v>15.916316573471892</v>
      </c>
      <c r="N35" s="2">
        <f t="shared" si="184"/>
        <v>13.191909752237926</v>
      </c>
      <c r="O35" s="2">
        <f t="shared" si="184"/>
        <v>12.166208238737726</v>
      </c>
      <c r="P35" s="2">
        <f t="shared" si="184"/>
        <v>13.783025323674442</v>
      </c>
      <c r="Q35" s="2">
        <f t="shared" si="184"/>
        <v>14.213876625215851</v>
      </c>
      <c r="R35" s="2">
        <f t="shared" si="184"/>
        <v>10.72164175734866</v>
      </c>
      <c r="S35" s="2">
        <f t="shared" si="184"/>
        <v>14.448127421329531</v>
      </c>
      <c r="T35" s="2">
        <f t="shared" si="184"/>
        <v>14.797820774258589</v>
      </c>
      <c r="U35" s="2">
        <f t="shared" si="184"/>
        <v>15.232878194811986</v>
      </c>
      <c r="V35" s="2">
        <f t="shared" si="184"/>
        <v>15.364646051784067</v>
      </c>
      <c r="W35" s="2">
        <f t="shared" si="184"/>
        <v>14.355164808143819</v>
      </c>
      <c r="X35" s="2">
        <f>(X34-X33)/LN(X34/X33)</f>
        <v>15.364646051784067</v>
      </c>
      <c r="Y35" s="2">
        <f>(Y34-Y33)/LN(Y34/Y33)</f>
        <v>10.496758408791429</v>
      </c>
      <c r="Z35" s="2">
        <f t="shared" ref="Z35" si="185">(Z34-Z33)/LN(Z34/Z33)</f>
        <v>15.364646051784067</v>
      </c>
      <c r="AA35" s="2">
        <f t="shared" ref="AA35" si="186">(AA34-AA33)/LN(AA34/AA33)</f>
        <v>15.810709059826889</v>
      </c>
      <c r="AB35" s="2">
        <f t="shared" ref="AB35" si="187">(AB34-AB33)/LN(AB34/AB33)</f>
        <v>11.13570405859867</v>
      </c>
      <c r="AC35" s="2">
        <f t="shared" ref="AC35" si="188">(AC34-AC33)/LN(AC34/AC33)</f>
        <v>12.765858871406659</v>
      </c>
      <c r="AD35" s="2">
        <f t="shared" ref="AD35" si="189">(AD34-AD33)/LN(AD34/AD33)</f>
        <v>15.810709059826889</v>
      </c>
      <c r="AE35" s="2">
        <f t="shared" ref="AE35" si="190">(AE34-AE33)/LN(AE34/AE33)</f>
        <v>11.541560327111707</v>
      </c>
      <c r="AF35" s="2">
        <f t="shared" ref="AF35" si="191">(AF34-AF33)/LN(AF34/AF33)</f>
        <v>12.5788385245523</v>
      </c>
      <c r="AG35" s="2">
        <f t="shared" ref="AG35" si="192">(AG34-AG33)/LN(AG34/AG33)</f>
        <v>16.681503464771925</v>
      </c>
      <c r="AH35" s="2">
        <f t="shared" ref="AH35" si="193">(AH34-AH33)/LN(AH34/AH33)</f>
        <v>11.541560327111707</v>
      </c>
      <c r="AI35" s="2">
        <f t="shared" ref="AI35" si="194">(AI34-AI33)/LN(AI34/AI33)</f>
        <v>16.681503464771925</v>
      </c>
      <c r="AJ35" s="2">
        <f t="shared" ref="AJ35" si="195">(AJ34-AJ33)/LN(AJ34/AJ33)</f>
        <v>16.681503464771925</v>
      </c>
      <c r="AK35" s="2">
        <f t="shared" ref="AK35" si="196">(AK34-AK33)/LN(AK34/AK33)</f>
        <v>13.191909752237926</v>
      </c>
      <c r="AL35" s="2">
        <f t="shared" ref="AL35" si="197">(AL34-AL33)/LN(AL34/AL33)</f>
        <v>16.681503464771925</v>
      </c>
      <c r="AM35" s="2">
        <f t="shared" ref="AM35" si="198">(AM34-AM33)/LN(AM34/AM33)</f>
        <v>14.426950408889635</v>
      </c>
      <c r="AN35" s="2">
        <f t="shared" ref="AN35" si="199">(AN34-AN33)/LN(AN34/AN33)</f>
        <v>14.637438702134462</v>
      </c>
      <c r="AO35" s="2">
        <f t="shared" ref="AO35" si="200">(AO34-AO33)/LN(AO34/AO33)</f>
        <v>17.38029748391104</v>
      </c>
      <c r="AP35" s="2">
        <f t="shared" ref="AP35" si="201">(AP34-AP33)/LN(AP34/AP33)</f>
        <v>19.793552143041975</v>
      </c>
      <c r="AQ35" s="2">
        <f t="shared" ref="AQ35" si="202">(AQ34-AQ33)/LN(AQ34/AQ33)</f>
        <v>14.426950408889635</v>
      </c>
      <c r="AR35" s="2">
        <f t="shared" ref="AR35" si="203">(AR34-AR33)/LN(AR34/AR33)</f>
        <v>17.107238376999771</v>
      </c>
      <c r="AS35" s="2">
        <f t="shared" ref="AS35" si="204">(AS34-AS33)/LN(AS34/AS33)</f>
        <v>14.021882851984014</v>
      </c>
      <c r="AT35" s="2">
        <f t="shared" ref="AT35" si="205">(AT34-AT33)/LN(AT34/AT33)</f>
        <v>16.249483762020091</v>
      </c>
      <c r="AU35" s="2">
        <f t="shared" ref="AU35" si="206">(AU34-AU33)/LN(AU34/AU33)</f>
        <v>18.277132131955302</v>
      </c>
      <c r="AV35" s="2">
        <f t="shared" ref="AV35" si="207">(AV34-AV33)/LN(AV34/AV33)</f>
        <v>15.869645449778599</v>
      </c>
      <c r="AW35" s="2">
        <f t="shared" ref="AW35" si="208">(AW34-AW33)/LN(AW34/AW33)</f>
        <v>16.082462636022989</v>
      </c>
      <c r="AX35" s="2">
        <f t="shared" ref="AX35" si="209">(AX34-AX33)/LN(AX34/AX33)</f>
        <v>15.46486219947016</v>
      </c>
      <c r="AY35" s="2">
        <f t="shared" ref="AY35" si="210">(AY34-AY33)/LN(AY34/AY33)</f>
        <v>18.129192749608475</v>
      </c>
      <c r="AZ35" s="2">
        <f t="shared" ref="AZ35" si="211">(AZ34-AZ33)/LN(AZ34/AZ33)</f>
        <v>20.166390529760474</v>
      </c>
      <c r="BA35" s="2">
        <f t="shared" ref="BA35" si="212">(BA34-BA33)/LN(BA34/BA33)</f>
        <v>14.213876625215851</v>
      </c>
      <c r="BB35" s="2">
        <f t="shared" ref="BB35" si="213">(BB34-BB33)/LN(BB34/BB33)</f>
        <v>12.112589055750968</v>
      </c>
      <c r="BC35" s="2">
        <f t="shared" ref="BC35" si="214">(BC34-BC33)/LN(BC34/BC33)</f>
        <v>17.69969757798447</v>
      </c>
      <c r="BD35" s="2">
        <f t="shared" ref="BD35" si="215">(BD34-BD33)/LN(BD34/BD33)</f>
        <v>19.148788307109989</v>
      </c>
      <c r="BE35" s="2">
        <f t="shared" ref="BE35" si="216">(BE34-BE33)/LN(BE34/BE33)</f>
        <v>18.129192749608475</v>
      </c>
      <c r="BF35" s="2">
        <f t="shared" ref="BF35" si="217">(BF34-BF33)/LN(BF34/BF33)</f>
        <v>14.426950408889635</v>
      </c>
      <c r="BG35" s="2">
        <f t="shared" ref="BG35" si="218">(BG34-BG33)/LN(BG34/BG33)</f>
        <v>25.843413476238627</v>
      </c>
      <c r="BH35" s="2">
        <f t="shared" ref="BH35" si="219">(BH34-BH33)/LN(BH34/BH33)</f>
        <v>28.017640762405932</v>
      </c>
      <c r="BI35" s="2" t="e">
        <f t="shared" ref="BI35" si="220">(BI34-BI33)/LN(BI34/BI33)</f>
        <v>#NUM!</v>
      </c>
      <c r="BJ35" s="2">
        <f t="shared" ref="BJ35" si="221">(BJ34-BJ33)/LN(BJ34/BJ33)</f>
        <v>17.107238376999771</v>
      </c>
      <c r="BK35" s="2">
        <f t="shared" ref="BK35" si="222">(BK34-BK33)/LN(BK34/BK33)</f>
        <v>19.148788307109989</v>
      </c>
      <c r="BL35" s="2">
        <f t="shared" ref="BL35" si="223">(BL34-BL33)/LN(BL34/BL33)</f>
        <v>17.527105628220557</v>
      </c>
      <c r="BM35" s="2">
        <f t="shared" ref="BM35" si="224">(BM34-BM33)/LN(BM34/BM33)</f>
        <v>26.243294205344323</v>
      </c>
      <c r="BN35" s="2">
        <f t="shared" ref="BN35" si="225">(BN34-BN33)/LN(BN34/BN33)</f>
        <v>21.18229228133638</v>
      </c>
      <c r="BO35" s="2">
        <f t="shared" ref="BO35" si="226">(BO34-BO33)/LN(BO34/BO33)</f>
        <v>17.69969757798447</v>
      </c>
      <c r="BP35" s="2" t="e">
        <f t="shared" ref="BP35" si="227">(BP34-BP33)/LN(BP34/BP33)</f>
        <v>#DIV/0!</v>
      </c>
      <c r="BQ35" s="2">
        <f t="shared" ref="BQ35" si="228">(BQ34-BQ33)/LN(BQ34/BQ33)</f>
        <v>8.6561702453337812</v>
      </c>
      <c r="BR35" s="2">
        <f t="shared" ref="BR35" si="229">(BR34-BR33)/LN(BR34/BR33)</f>
        <v>6.8051901120725464</v>
      </c>
      <c r="BS35" s="2">
        <f t="shared" ref="BS35" si="230">(BS34-BS33)/LN(BS34/BS33)</f>
        <v>5.3608208786743301</v>
      </c>
      <c r="BT35" s="2">
        <f t="shared" ref="BT35" si="231">(BT34-BT33)/LN(BT34/BT33)</f>
        <v>6.8051901120725464</v>
      </c>
      <c r="BW35" s="5">
        <f t="shared" ref="BW35" si="232">(BW34-BW33)/LN(BW34/BW33)</f>
        <v>15.271698404022901</v>
      </c>
    </row>
    <row r="36" spans="1:77" x14ac:dyDescent="0.3">
      <c r="C36" s="13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W36" s="5"/>
    </row>
    <row r="37" spans="1:77" ht="16.3" x14ac:dyDescent="0.35">
      <c r="A37" s="13" t="s">
        <v>32</v>
      </c>
      <c r="B37" s="6" t="s">
        <v>51</v>
      </c>
      <c r="C37" s="13" t="s">
        <v>34</v>
      </c>
      <c r="D37" s="5">
        <f>D11-D8</f>
        <v>-3</v>
      </c>
      <c r="E37" s="5">
        <f>E11-E8</f>
        <v>3</v>
      </c>
      <c r="F37" s="5">
        <f t="shared" ref="F37:W37" si="233">F11-F8</f>
        <v>5</v>
      </c>
      <c r="G37" s="5">
        <f t="shared" si="233"/>
        <v>7</v>
      </c>
      <c r="H37" s="5">
        <f t="shared" si="233"/>
        <v>17</v>
      </c>
      <c r="I37" s="5">
        <f t="shared" si="233"/>
        <v>12</v>
      </c>
      <c r="J37" s="5">
        <f t="shared" si="233"/>
        <v>13</v>
      </c>
      <c r="K37" s="5">
        <f t="shared" si="233"/>
        <v>3</v>
      </c>
      <c r="L37" s="5">
        <f t="shared" si="233"/>
        <v>5</v>
      </c>
      <c r="M37" s="5">
        <f t="shared" si="233"/>
        <v>-21</v>
      </c>
      <c r="N37" s="5">
        <f t="shared" si="233"/>
        <v>1</v>
      </c>
      <c r="O37" s="5">
        <f t="shared" si="233"/>
        <v>0</v>
      </c>
      <c r="P37" s="5">
        <f t="shared" si="233"/>
        <v>0</v>
      </c>
      <c r="Q37" s="5">
        <f t="shared" si="233"/>
        <v>1</v>
      </c>
      <c r="R37" s="5">
        <f t="shared" si="233"/>
        <v>2</v>
      </c>
      <c r="S37" s="5">
        <f t="shared" si="233"/>
        <v>51</v>
      </c>
      <c r="T37" s="5">
        <f t="shared" si="233"/>
        <v>5</v>
      </c>
      <c r="U37" s="5">
        <f t="shared" si="233"/>
        <v>4</v>
      </c>
      <c r="V37" s="5">
        <f t="shared" si="233"/>
        <v>3</v>
      </c>
      <c r="W37" s="5">
        <f t="shared" si="233"/>
        <v>1</v>
      </c>
      <c r="X37" s="5">
        <f>X11-X8</f>
        <v>4</v>
      </c>
      <c r="Y37" s="5">
        <f>Y11-Y8</f>
        <v>-1</v>
      </c>
      <c r="Z37" s="5">
        <f t="shared" ref="Z37:AJ37" si="234">Z11-Z8</f>
        <v>1</v>
      </c>
      <c r="AA37" s="5">
        <f t="shared" si="234"/>
        <v>3</v>
      </c>
      <c r="AB37" s="5">
        <f t="shared" si="234"/>
        <v>5</v>
      </c>
      <c r="AC37" s="5">
        <f t="shared" si="234"/>
        <v>5</v>
      </c>
      <c r="AD37" s="5">
        <f t="shared" si="234"/>
        <v>2</v>
      </c>
      <c r="AE37" s="5">
        <f t="shared" si="234"/>
        <v>-2</v>
      </c>
      <c r="AF37" s="5">
        <f t="shared" si="234"/>
        <v>1</v>
      </c>
      <c r="AG37" s="5">
        <f t="shared" si="234"/>
        <v>4</v>
      </c>
      <c r="AH37" s="5">
        <f t="shared" si="234"/>
        <v>-2</v>
      </c>
      <c r="AI37" s="5">
        <f t="shared" si="234"/>
        <v>4</v>
      </c>
      <c r="AJ37" s="5">
        <f t="shared" si="234"/>
        <v>4</v>
      </c>
      <c r="AK37" s="5">
        <f t="shared" ref="AK37:BT37" si="235">AK11-AK8</f>
        <v>-1</v>
      </c>
      <c r="AL37" s="5">
        <f t="shared" si="235"/>
        <v>12</v>
      </c>
      <c r="AM37" s="5">
        <f t="shared" si="235"/>
        <v>1</v>
      </c>
      <c r="AN37" s="5">
        <f t="shared" si="235"/>
        <v>5</v>
      </c>
      <c r="AO37" s="5">
        <f t="shared" si="235"/>
        <v>10</v>
      </c>
      <c r="AP37" s="5">
        <f t="shared" si="235"/>
        <v>2</v>
      </c>
      <c r="AQ37" s="5">
        <f t="shared" si="235"/>
        <v>1</v>
      </c>
      <c r="AR37" s="5">
        <f t="shared" si="235"/>
        <v>6</v>
      </c>
      <c r="AS37" s="5">
        <f t="shared" si="235"/>
        <v>2</v>
      </c>
      <c r="AT37" s="5">
        <f t="shared" si="235"/>
        <v>9</v>
      </c>
      <c r="AU37" s="5">
        <f t="shared" si="235"/>
        <v>8</v>
      </c>
      <c r="AV37" s="5">
        <f t="shared" si="235"/>
        <v>7</v>
      </c>
      <c r="AW37" s="5">
        <f t="shared" si="235"/>
        <v>8</v>
      </c>
      <c r="AX37" s="5">
        <f t="shared" si="235"/>
        <v>4</v>
      </c>
      <c r="AY37" s="5">
        <f t="shared" si="235"/>
        <v>4</v>
      </c>
      <c r="AZ37" s="5">
        <f t="shared" si="235"/>
        <v>5</v>
      </c>
      <c r="BA37" s="5">
        <f t="shared" si="235"/>
        <v>3</v>
      </c>
      <c r="BB37" s="5">
        <f t="shared" si="235"/>
        <v>7</v>
      </c>
      <c r="BC37" s="5">
        <f t="shared" si="235"/>
        <v>3</v>
      </c>
      <c r="BD37" s="5">
        <f t="shared" si="235"/>
        <v>8</v>
      </c>
      <c r="BE37" s="5">
        <f t="shared" si="235"/>
        <v>9</v>
      </c>
      <c r="BF37" s="5">
        <f t="shared" si="235"/>
        <v>5</v>
      </c>
      <c r="BG37" s="5">
        <f t="shared" si="235"/>
        <v>11</v>
      </c>
      <c r="BH37" s="5">
        <f t="shared" si="235"/>
        <v>11</v>
      </c>
      <c r="BI37" s="5">
        <f t="shared" si="235"/>
        <v>3</v>
      </c>
      <c r="BJ37" s="5">
        <f t="shared" si="235"/>
        <v>12</v>
      </c>
      <c r="BK37" s="5">
        <f t="shared" si="235"/>
        <v>10</v>
      </c>
      <c r="BL37" s="5">
        <f t="shared" si="235"/>
        <v>8</v>
      </c>
      <c r="BM37" s="5">
        <f t="shared" si="235"/>
        <v>17</v>
      </c>
      <c r="BN37" s="5">
        <f t="shared" si="235"/>
        <v>13</v>
      </c>
      <c r="BO37" s="5">
        <f t="shared" si="235"/>
        <v>10</v>
      </c>
      <c r="BP37" s="5">
        <f t="shared" si="235"/>
        <v>10</v>
      </c>
      <c r="BQ37" s="5">
        <f t="shared" si="235"/>
        <v>4</v>
      </c>
      <c r="BR37" s="5">
        <f t="shared" si="235"/>
        <v>4</v>
      </c>
      <c r="BS37" s="5">
        <f t="shared" si="235"/>
        <v>3</v>
      </c>
      <c r="BT37" s="5">
        <f t="shared" si="235"/>
        <v>4</v>
      </c>
      <c r="BW37" s="5">
        <f t="shared" ref="BW37" si="236">BW11-BW8</f>
        <v>4.4313725490196134</v>
      </c>
    </row>
    <row r="38" spans="1:77" ht="16.3" x14ac:dyDescent="0.35">
      <c r="C38" s="13" t="s">
        <v>35</v>
      </c>
      <c r="D38" s="6">
        <f>D18-D16</f>
        <v>3</v>
      </c>
      <c r="E38" s="6">
        <f>E18-E16</f>
        <v>6</v>
      </c>
      <c r="F38" s="6">
        <f t="shared" ref="F38:W38" si="237">F18-F16</f>
        <v>9</v>
      </c>
      <c r="G38" s="6">
        <f t="shared" si="237"/>
        <v>17</v>
      </c>
      <c r="H38" s="6">
        <f t="shared" si="237"/>
        <v>16</v>
      </c>
      <c r="I38" s="6">
        <f t="shared" si="237"/>
        <v>12</v>
      </c>
      <c r="J38" s="6">
        <f t="shared" si="237"/>
        <v>16</v>
      </c>
      <c r="K38" s="6">
        <f t="shared" si="237"/>
        <v>3</v>
      </c>
      <c r="L38" s="6">
        <f t="shared" si="237"/>
        <v>12</v>
      </c>
      <c r="M38" s="6">
        <f t="shared" si="237"/>
        <v>14</v>
      </c>
      <c r="N38" s="6">
        <f t="shared" si="237"/>
        <v>10</v>
      </c>
      <c r="O38" s="6">
        <f t="shared" si="237"/>
        <v>9</v>
      </c>
      <c r="P38" s="6">
        <f t="shared" si="237"/>
        <v>11</v>
      </c>
      <c r="Q38" s="6">
        <f t="shared" si="237"/>
        <v>11</v>
      </c>
      <c r="R38" s="6">
        <f t="shared" si="237"/>
        <v>8</v>
      </c>
      <c r="S38" s="6">
        <f t="shared" si="237"/>
        <v>13</v>
      </c>
      <c r="T38" s="6">
        <f t="shared" si="237"/>
        <v>12</v>
      </c>
      <c r="U38" s="6">
        <f t="shared" si="237"/>
        <v>12</v>
      </c>
      <c r="V38" s="6">
        <f t="shared" si="237"/>
        <v>13</v>
      </c>
      <c r="W38" s="6">
        <f t="shared" si="237"/>
        <v>12</v>
      </c>
      <c r="X38" s="6">
        <f>X18-X16</f>
        <v>13</v>
      </c>
      <c r="Y38" s="6">
        <f>Y18-Y16</f>
        <v>7</v>
      </c>
      <c r="Z38" s="6">
        <f t="shared" ref="Z38:AJ38" si="238">Z18-Z16</f>
        <v>13</v>
      </c>
      <c r="AA38" s="6">
        <f t="shared" si="238"/>
        <v>13</v>
      </c>
      <c r="AB38" s="6">
        <f t="shared" si="238"/>
        <v>8</v>
      </c>
      <c r="AC38" s="6">
        <f t="shared" si="238"/>
        <v>10</v>
      </c>
      <c r="AD38" s="6">
        <f t="shared" si="238"/>
        <v>13</v>
      </c>
      <c r="AE38" s="6">
        <f t="shared" si="238"/>
        <v>8</v>
      </c>
      <c r="AF38" s="6">
        <f t="shared" si="238"/>
        <v>9</v>
      </c>
      <c r="AG38" s="6">
        <f t="shared" si="238"/>
        <v>13</v>
      </c>
      <c r="AH38" s="6">
        <f t="shared" si="238"/>
        <v>8</v>
      </c>
      <c r="AI38" s="6">
        <f t="shared" si="238"/>
        <v>13</v>
      </c>
      <c r="AJ38" s="6">
        <f t="shared" si="238"/>
        <v>13</v>
      </c>
      <c r="AK38" s="6">
        <f t="shared" ref="AK38:BT38" si="239">AK18-AK16</f>
        <v>10</v>
      </c>
      <c r="AL38" s="6">
        <f t="shared" si="239"/>
        <v>13</v>
      </c>
      <c r="AM38" s="6">
        <f t="shared" si="239"/>
        <v>10</v>
      </c>
      <c r="AN38" s="6">
        <f t="shared" si="239"/>
        <v>11</v>
      </c>
      <c r="AO38" s="6">
        <f t="shared" si="239"/>
        <v>15</v>
      </c>
      <c r="AP38" s="6">
        <f t="shared" si="239"/>
        <v>14</v>
      </c>
      <c r="AQ38" s="6">
        <f t="shared" si="239"/>
        <v>10</v>
      </c>
      <c r="AR38" s="6">
        <f t="shared" si="239"/>
        <v>13</v>
      </c>
      <c r="AS38" s="6">
        <f t="shared" si="239"/>
        <v>10</v>
      </c>
      <c r="AT38" s="6">
        <f t="shared" si="239"/>
        <v>13</v>
      </c>
      <c r="AU38" s="6">
        <f t="shared" si="239"/>
        <v>15</v>
      </c>
      <c r="AV38" s="6">
        <f t="shared" si="239"/>
        <v>11</v>
      </c>
      <c r="AW38" s="6">
        <f t="shared" si="239"/>
        <v>12</v>
      </c>
      <c r="AX38" s="6">
        <f t="shared" si="239"/>
        <v>11</v>
      </c>
      <c r="AY38" s="6">
        <f t="shared" si="239"/>
        <v>14</v>
      </c>
      <c r="AZ38" s="6">
        <f t="shared" si="239"/>
        <v>16</v>
      </c>
      <c r="BA38" s="6">
        <f t="shared" si="239"/>
        <v>11</v>
      </c>
      <c r="BB38" s="6">
        <f t="shared" si="239"/>
        <v>5</v>
      </c>
      <c r="BC38" s="6">
        <f t="shared" si="239"/>
        <v>14</v>
      </c>
      <c r="BD38" s="6">
        <f t="shared" si="239"/>
        <v>15</v>
      </c>
      <c r="BE38" s="6">
        <f t="shared" si="239"/>
        <v>14</v>
      </c>
      <c r="BF38" s="6">
        <f t="shared" si="239"/>
        <v>10</v>
      </c>
      <c r="BG38" s="6">
        <f t="shared" si="239"/>
        <v>14</v>
      </c>
      <c r="BH38" s="6">
        <f t="shared" si="239"/>
        <v>17</v>
      </c>
      <c r="BI38" s="6">
        <f t="shared" si="239"/>
        <v>14</v>
      </c>
      <c r="BJ38" s="6">
        <f t="shared" si="239"/>
        <v>13</v>
      </c>
      <c r="BK38" s="6">
        <f t="shared" si="239"/>
        <v>15</v>
      </c>
      <c r="BL38" s="6">
        <f t="shared" si="239"/>
        <v>13</v>
      </c>
      <c r="BM38" s="6">
        <f t="shared" si="239"/>
        <v>22</v>
      </c>
      <c r="BN38" s="6">
        <f t="shared" si="239"/>
        <v>17</v>
      </c>
      <c r="BO38" s="6">
        <f t="shared" si="239"/>
        <v>14</v>
      </c>
      <c r="BP38" s="6">
        <f t="shared" si="239"/>
        <v>0</v>
      </c>
      <c r="BQ38" s="6">
        <f t="shared" si="239"/>
        <v>6</v>
      </c>
      <c r="BR38" s="6">
        <f t="shared" si="239"/>
        <v>5</v>
      </c>
      <c r="BS38" s="6">
        <f t="shared" si="239"/>
        <v>4</v>
      </c>
      <c r="BT38" s="6">
        <f t="shared" si="239"/>
        <v>5</v>
      </c>
      <c r="BW38" s="5">
        <f t="shared" ref="BW38" si="240">BW18-BW16</f>
        <v>11.627450980392155</v>
      </c>
    </row>
    <row r="39" spans="1:77" ht="16.3" x14ac:dyDescent="0.35">
      <c r="C39" s="13" t="s">
        <v>32</v>
      </c>
      <c r="D39" s="2" t="e">
        <f>(D38-D37)/LN(D38/D37)</f>
        <v>#NUM!</v>
      </c>
      <c r="E39" s="2">
        <f>(E38-E37)/LN(E38/E37)</f>
        <v>4.3280851226668906</v>
      </c>
      <c r="F39" s="2">
        <f t="shared" ref="F39:W39" si="241">(F38-F37)/LN(F38/F37)</f>
        <v>6.8051901120725464</v>
      </c>
      <c r="G39" s="2">
        <f t="shared" si="241"/>
        <v>11.270104803341574</v>
      </c>
      <c r="H39" s="2">
        <f t="shared" si="241"/>
        <v>16.494948257622084</v>
      </c>
      <c r="I39" s="2" t="e">
        <f t="shared" si="241"/>
        <v>#DIV/0!</v>
      </c>
      <c r="J39" s="2">
        <f t="shared" si="241"/>
        <v>14.448127421329531</v>
      </c>
      <c r="K39" s="2" t="e">
        <f t="shared" si="241"/>
        <v>#DIV/0!</v>
      </c>
      <c r="L39" s="2">
        <f t="shared" si="241"/>
        <v>7.9957166959010637</v>
      </c>
      <c r="M39" s="2" t="e">
        <f t="shared" si="241"/>
        <v>#NUM!</v>
      </c>
      <c r="N39" s="2">
        <f t="shared" si="241"/>
        <v>3.908650337129266</v>
      </c>
      <c r="O39" s="2" t="e">
        <f t="shared" si="241"/>
        <v>#DIV/0!</v>
      </c>
      <c r="P39" s="2" t="e">
        <f t="shared" si="241"/>
        <v>#DIV/0!</v>
      </c>
      <c r="Q39" s="2">
        <f t="shared" si="241"/>
        <v>4.1703239142424628</v>
      </c>
      <c r="R39" s="2">
        <f t="shared" si="241"/>
        <v>4.3280851226668906</v>
      </c>
      <c r="S39" s="2">
        <f t="shared" si="241"/>
        <v>27.80061420898852</v>
      </c>
      <c r="T39" s="2">
        <f t="shared" si="241"/>
        <v>7.9957166959010637</v>
      </c>
      <c r="U39" s="2">
        <f t="shared" si="241"/>
        <v>7.2819138130146985</v>
      </c>
      <c r="V39" s="2">
        <f t="shared" si="241"/>
        <v>6.8197143841071162</v>
      </c>
      <c r="W39" s="2">
        <f t="shared" si="241"/>
        <v>4.426725648200291</v>
      </c>
      <c r="X39" s="2">
        <f t="shared" ref="X39" si="242">(X38-X37)/LN(X38/X37)</f>
        <v>7.6358222108543545</v>
      </c>
      <c r="Y39" s="2" t="e">
        <f t="shared" ref="Y39" si="243">(Y38-Y37)/LN(Y38/Y37)</f>
        <v>#NUM!</v>
      </c>
      <c r="Z39" s="2">
        <f t="shared" ref="Z39" si="244">(Z38-Z37)/LN(Z38/Z37)</f>
        <v>4.6784549430153604</v>
      </c>
      <c r="AA39" s="2">
        <f t="shared" ref="AA39" si="245">(AA38-AA37)/LN(AA38/AA37)</f>
        <v>6.8197143841071162</v>
      </c>
      <c r="AB39" s="2">
        <f t="shared" ref="AB39" si="246">(AB38-AB37)/LN(AB38/AB37)</f>
        <v>6.3829294357033293</v>
      </c>
      <c r="AC39" s="2">
        <f t="shared" ref="AC39" si="247">(AC38-AC37)/LN(AC38/AC37)</f>
        <v>7.2134752044448174</v>
      </c>
      <c r="AD39" s="2">
        <f t="shared" ref="AD39" si="248">(AD38-AD37)/LN(AD38/AD37)</f>
        <v>5.8766893936454254</v>
      </c>
      <c r="AE39" s="2" t="e">
        <f t="shared" ref="AE39" si="249">(AE38-AE37)/LN(AE38/AE37)</f>
        <v>#NUM!</v>
      </c>
      <c r="AF39" s="2">
        <f t="shared" ref="AF39" si="250">(AF38-AF37)/LN(AF38/AF37)</f>
        <v>3.6409569065073493</v>
      </c>
      <c r="AG39" s="2">
        <f t="shared" ref="AG39" si="251">(AG38-AG37)/LN(AG38/AG37)</f>
        <v>7.6358222108543545</v>
      </c>
      <c r="AH39" s="2" t="e">
        <f t="shared" ref="AH39" si="252">(AH38-AH37)/LN(AH38/AH37)</f>
        <v>#NUM!</v>
      </c>
      <c r="AI39" s="2">
        <f t="shared" ref="AI39" si="253">(AI38-AI37)/LN(AI38/AI37)</f>
        <v>7.6358222108543545</v>
      </c>
      <c r="AJ39" s="2">
        <f t="shared" ref="AJ39" si="254">(AJ38-AJ37)/LN(AJ38/AJ37)</f>
        <v>7.6358222108543545</v>
      </c>
      <c r="AK39" s="2" t="e">
        <f t="shared" ref="AK39" si="255">(AK38-AK37)/LN(AK38/AK37)</f>
        <v>#NUM!</v>
      </c>
      <c r="AL39" s="2">
        <f t="shared" ref="AL39" si="256">(AL38-AL37)/LN(AL38/AL37)</f>
        <v>12.493330486502508</v>
      </c>
      <c r="AM39" s="2">
        <f t="shared" ref="AM39" si="257">(AM38-AM37)/LN(AM38/AM37)</f>
        <v>3.908650337129266</v>
      </c>
      <c r="AN39" s="2">
        <f t="shared" ref="AN39" si="258">(AN38-AN37)/LN(AN38/AN37)</f>
        <v>7.6097964222541821</v>
      </c>
      <c r="AO39" s="2">
        <f t="shared" ref="AO39" si="259">(AO38-AO37)/LN(AO38/AO37)</f>
        <v>12.331517311882159</v>
      </c>
      <c r="AP39" s="2">
        <f t="shared" ref="AP39" si="260">(AP38-AP37)/LN(AP38/AP37)</f>
        <v>6.1667801084370089</v>
      </c>
      <c r="AQ39" s="2">
        <f t="shared" ref="AQ39" si="261">(AQ38-AQ37)/LN(AQ38/AQ37)</f>
        <v>3.908650337129266</v>
      </c>
      <c r="AR39" s="2">
        <f t="shared" ref="AR39" si="262">(AR38-AR37)/LN(AR38/AR37)</f>
        <v>9.053403447881351</v>
      </c>
      <c r="AS39" s="2">
        <f t="shared" ref="AS39" si="263">(AS38-AS37)/LN(AS38/AS37)</f>
        <v>4.9706794764768949</v>
      </c>
      <c r="AT39" s="2">
        <f t="shared" ref="AT39" si="264">(AT38-AT37)/LN(AT38/AT37)</f>
        <v>10.877700433016333</v>
      </c>
      <c r="AU39" s="2">
        <f t="shared" ref="AU39" si="265">(AU38-AU37)/LN(AU38/AU37)</f>
        <v>11.13570405859867</v>
      </c>
      <c r="AV39" s="2">
        <f t="shared" ref="AV39" si="266">(AV38-AV37)/LN(AV38/AV37)</f>
        <v>8.8498487889922348</v>
      </c>
      <c r="AW39" s="2">
        <f t="shared" ref="AW39" si="267">(AW38-AW37)/LN(AW38/AW37)</f>
        <v>9.8652138495057269</v>
      </c>
      <c r="AX39" s="2">
        <f t="shared" ref="AX39" si="268">(AX38-AX37)/LN(AX38/AX37)</f>
        <v>6.9197248827953119</v>
      </c>
      <c r="AY39" s="2">
        <f t="shared" ref="AY39" si="269">(AY38-AY37)/LN(AY38/AY37)</f>
        <v>7.9823560014792809</v>
      </c>
      <c r="AZ39" s="2">
        <f t="shared" ref="AZ39" si="270">(AZ38-AZ37)/LN(AZ38/AZ37)</f>
        <v>9.4570711787903843</v>
      </c>
      <c r="BA39" s="2">
        <f t="shared" ref="BA39" si="271">(BA38-BA37)/LN(BA38/BA37)</f>
        <v>6.1572421848926115</v>
      </c>
      <c r="BB39" s="2">
        <f t="shared" ref="BB39" si="272">(BB38-BB37)/LN(BB38/BB37)</f>
        <v>5.9440268239769232</v>
      </c>
      <c r="BC39" s="2">
        <f t="shared" ref="BC39" si="273">(BC38-BC37)/LN(BC38/BC37)</f>
        <v>7.1407935418693054</v>
      </c>
      <c r="BD39" s="2">
        <f t="shared" ref="BD39" si="274">(BD38-BD37)/LN(BD38/BD37)</f>
        <v>11.13570405859867</v>
      </c>
      <c r="BE39" s="2">
        <f t="shared" ref="BE39" si="275">(BE38-BE37)/LN(BE38/BE37)</f>
        <v>11.316499227839616</v>
      </c>
      <c r="BF39" s="2">
        <f t="shared" ref="BF39" si="276">(BF38-BF37)/LN(BF38/BF37)</f>
        <v>7.2134752044448174</v>
      </c>
      <c r="BG39" s="2">
        <f t="shared" ref="BG39" si="277">(BG38-BG37)/LN(BG38/BG37)</f>
        <v>12.439767845726537</v>
      </c>
      <c r="BH39" s="2">
        <f t="shared" ref="BH39" si="278">(BH38-BH37)/LN(BH38/BH37)</f>
        <v>13.783025323674442</v>
      </c>
      <c r="BI39" s="2">
        <f t="shared" ref="BI39" si="279">(BI38-BI37)/LN(BI38/BI37)</f>
        <v>7.1407935418693054</v>
      </c>
      <c r="BJ39" s="2">
        <f t="shared" ref="BJ39" si="280">(BJ38-BJ37)/LN(BJ38/BJ37)</f>
        <v>12.493330486502508</v>
      </c>
      <c r="BK39" s="2">
        <f t="shared" ref="BK39" si="281">(BK38-BK37)/LN(BK38/BK37)</f>
        <v>12.331517311882159</v>
      </c>
      <c r="BL39" s="2">
        <f t="shared" ref="BL39" si="282">(BL38-BL37)/LN(BL38/BL37)</f>
        <v>10.298495384568954</v>
      </c>
      <c r="BM39" s="2">
        <f t="shared" ref="BM39" si="283">(BM38-BM37)/LN(BM38/BM37)</f>
        <v>19.392690040058554</v>
      </c>
      <c r="BN39" s="2">
        <f t="shared" ref="BN39" si="284">(BN38-BN37)/LN(BN38/BN37)</f>
        <v>14.910685741965091</v>
      </c>
      <c r="BO39" s="2">
        <f t="shared" ref="BO39" si="285">(BO38-BO37)/LN(BO38/BO37)</f>
        <v>11.888053647953846</v>
      </c>
      <c r="BP39" s="2" t="e">
        <f t="shared" ref="BP39" si="286">(BP38-BP37)/LN(BP38/BP37)</f>
        <v>#NUM!</v>
      </c>
      <c r="BQ39" s="2">
        <f t="shared" ref="BQ39" si="287">(BQ38-BQ37)/LN(BQ38/BQ37)</f>
        <v>4.9326069247528634</v>
      </c>
      <c r="BR39" s="2">
        <f t="shared" ref="BR39" si="288">(BR38-BR37)/LN(BR38/BR37)</f>
        <v>4.4814201177245492</v>
      </c>
      <c r="BS39" s="2">
        <f t="shared" ref="BS39" si="289">(BS38-BS37)/LN(BS38/BS37)</f>
        <v>3.476059496782208</v>
      </c>
      <c r="BT39" s="2">
        <f t="shared" ref="BT39" si="290">(BT38-BT37)/LN(BT38/BT37)</f>
        <v>4.4814201177245492</v>
      </c>
      <c r="BW39" s="5">
        <f t="shared" ref="BW39" si="291">(BW38-BW37)/LN(BW38/BW37)</f>
        <v>7.45970902623319</v>
      </c>
    </row>
    <row r="40" spans="1:77" ht="15.65" thickBot="1" x14ac:dyDescent="0.35">
      <c r="C40" s="13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W40" s="5"/>
    </row>
    <row r="41" spans="1:77" x14ac:dyDescent="0.3">
      <c r="D41" s="3">
        <f>D7</f>
        <v>0.25</v>
      </c>
      <c r="E41" s="3">
        <f t="shared" ref="E41:BP41" si="292">E7</f>
        <v>1.25</v>
      </c>
      <c r="F41" s="3">
        <f t="shared" si="292"/>
        <v>2.25</v>
      </c>
      <c r="G41" s="3">
        <f t="shared" si="292"/>
        <v>3.4</v>
      </c>
      <c r="H41" s="3">
        <f t="shared" si="292"/>
        <v>4.250000000000016</v>
      </c>
      <c r="I41" s="3">
        <f t="shared" si="292"/>
        <v>5.25</v>
      </c>
      <c r="J41" s="3">
        <f t="shared" si="292"/>
        <v>6.2500000000000089</v>
      </c>
      <c r="K41" s="36">
        <f t="shared" si="292"/>
        <v>7.250000000000016</v>
      </c>
      <c r="L41" s="3">
        <f t="shared" si="292"/>
        <v>8.25</v>
      </c>
      <c r="M41" s="3">
        <f t="shared" si="292"/>
        <v>9.2500000000000089</v>
      </c>
      <c r="N41" s="3">
        <f t="shared" si="292"/>
        <v>10.250000000000016</v>
      </c>
      <c r="O41" s="3">
        <f t="shared" si="292"/>
        <v>11.250000000000025</v>
      </c>
      <c r="P41" s="3">
        <f t="shared" si="292"/>
        <v>12.250000000000032</v>
      </c>
      <c r="Q41" s="3">
        <f t="shared" si="292"/>
        <v>13.250000000000041</v>
      </c>
      <c r="R41" s="3">
        <f t="shared" si="292"/>
        <v>14.250000000000048</v>
      </c>
      <c r="S41" s="3">
        <f t="shared" si="292"/>
        <v>15.250000000000055</v>
      </c>
      <c r="T41" s="3">
        <f t="shared" si="292"/>
        <v>16.316666666666666</v>
      </c>
      <c r="U41" s="3">
        <f t="shared" si="292"/>
        <v>17.216666666666665</v>
      </c>
      <c r="V41" s="3">
        <f t="shared" si="292"/>
        <v>18.250000000000078</v>
      </c>
      <c r="W41" s="3">
        <f t="shared" si="292"/>
        <v>19.250000000000089</v>
      </c>
      <c r="X41" s="3">
        <f t="shared" si="292"/>
        <v>20.250000000000096</v>
      </c>
      <c r="Y41" s="3">
        <f t="shared" si="292"/>
        <v>21.250000000000103</v>
      </c>
      <c r="Z41" s="3">
        <f t="shared" si="292"/>
        <v>22.250000000000114</v>
      </c>
      <c r="AA41" s="3">
        <f t="shared" si="292"/>
        <v>23.250000000000121</v>
      </c>
      <c r="AB41" s="3">
        <f t="shared" si="292"/>
        <v>24.25</v>
      </c>
      <c r="AC41" s="3">
        <f t="shared" si="292"/>
        <v>25.25</v>
      </c>
      <c r="AD41" s="3">
        <f t="shared" si="292"/>
        <v>26.333333333333332</v>
      </c>
      <c r="AE41" s="3">
        <f t="shared" si="292"/>
        <v>27.25</v>
      </c>
      <c r="AF41" s="3">
        <f t="shared" si="292"/>
        <v>28.25</v>
      </c>
      <c r="AG41" s="3">
        <f t="shared" si="292"/>
        <v>29.25</v>
      </c>
      <c r="AH41" s="3">
        <f t="shared" si="292"/>
        <v>30.316666666666666</v>
      </c>
      <c r="AI41" s="3">
        <f t="shared" si="292"/>
        <v>31.166666666666664</v>
      </c>
      <c r="AJ41" s="3">
        <f t="shared" si="292"/>
        <v>32.266666666666666</v>
      </c>
      <c r="AK41" s="3">
        <f t="shared" si="292"/>
        <v>33.25</v>
      </c>
      <c r="AL41" s="3">
        <f t="shared" si="292"/>
        <v>34.25</v>
      </c>
      <c r="AM41" s="3">
        <f t="shared" si="292"/>
        <v>35.266666666666666</v>
      </c>
      <c r="AN41" s="3">
        <f t="shared" si="292"/>
        <v>36.25</v>
      </c>
      <c r="AO41" s="3">
        <f t="shared" si="292"/>
        <v>37.25</v>
      </c>
      <c r="AP41" s="3">
        <f t="shared" si="292"/>
        <v>38.25</v>
      </c>
      <c r="AQ41" s="3">
        <f t="shared" si="292"/>
        <v>39.25</v>
      </c>
      <c r="AR41" s="3">
        <f t="shared" si="292"/>
        <v>40.25</v>
      </c>
      <c r="AS41" s="3">
        <f t="shared" si="292"/>
        <v>41.25</v>
      </c>
      <c r="AT41" s="3">
        <f t="shared" si="292"/>
        <v>42.25</v>
      </c>
      <c r="AU41" s="3">
        <f t="shared" si="292"/>
        <v>43.25</v>
      </c>
      <c r="AV41" s="3">
        <f t="shared" si="292"/>
        <v>44.25</v>
      </c>
      <c r="AW41" s="3">
        <f t="shared" si="292"/>
        <v>45.25</v>
      </c>
      <c r="AX41" s="3">
        <f t="shared" si="292"/>
        <v>46.25</v>
      </c>
      <c r="AY41" s="3">
        <f t="shared" si="292"/>
        <v>47.25</v>
      </c>
      <c r="AZ41" s="3">
        <f t="shared" si="292"/>
        <v>48.25</v>
      </c>
      <c r="BA41" s="3">
        <f t="shared" si="292"/>
        <v>49.25</v>
      </c>
      <c r="BB41" s="3">
        <f t="shared" si="292"/>
        <v>50.249999999998316</v>
      </c>
      <c r="BC41" s="3">
        <f t="shared" si="292"/>
        <v>51.249999999996483</v>
      </c>
      <c r="BD41" s="3">
        <f t="shared" si="292"/>
        <v>52.249999999994643</v>
      </c>
      <c r="BE41" s="3">
        <f t="shared" si="292"/>
        <v>53.249999999993037</v>
      </c>
      <c r="BF41" s="3">
        <f t="shared" si="292"/>
        <v>54.249999999991203</v>
      </c>
      <c r="BG41" s="3">
        <f t="shared" si="292"/>
        <v>55.333333333333329</v>
      </c>
      <c r="BH41" s="3">
        <f t="shared" si="292"/>
        <v>56.249999999987764</v>
      </c>
      <c r="BI41" s="36">
        <f t="shared" si="292"/>
        <v>57.249999999985896</v>
      </c>
      <c r="BJ41" s="3">
        <f t="shared" si="292"/>
        <v>58.616666666666667</v>
      </c>
      <c r="BK41" s="3">
        <f t="shared" si="292"/>
        <v>59.24999999998176</v>
      </c>
      <c r="BL41" s="3">
        <f t="shared" si="292"/>
        <v>60.400000000000006</v>
      </c>
      <c r="BM41" s="3">
        <f t="shared" si="292"/>
        <v>61.249999999978556</v>
      </c>
      <c r="BN41" s="3">
        <f t="shared" si="292"/>
        <v>62.249999999976986</v>
      </c>
      <c r="BO41" s="3">
        <f t="shared" si="292"/>
        <v>63.283333333333331</v>
      </c>
      <c r="BP41" s="3">
        <f t="shared" si="292"/>
        <v>64.249999999973781</v>
      </c>
      <c r="BQ41" s="3">
        <f t="shared" ref="BQ41:BT41" si="293">BQ7</f>
        <v>66.366666666666674</v>
      </c>
      <c r="BR41" s="3">
        <f t="shared" si="293"/>
        <v>67.316666666666663</v>
      </c>
      <c r="BS41" s="3">
        <f t="shared" si="293"/>
        <v>68.400000000000006</v>
      </c>
      <c r="BT41" s="3">
        <f t="shared" si="293"/>
        <v>69.333333333333329</v>
      </c>
      <c r="BV41" s="40"/>
      <c r="BW41" s="38"/>
      <c r="BX41" s="41" t="s">
        <v>67</v>
      </c>
      <c r="BY41" s="42" t="s">
        <v>70</v>
      </c>
    </row>
    <row r="42" spans="1:77" ht="16.3" x14ac:dyDescent="0.35">
      <c r="C42" s="13" t="s">
        <v>39</v>
      </c>
      <c r="D42" s="2">
        <f t="shared" ref="D42:U42" si="294">D23</f>
        <v>18.459388141866103</v>
      </c>
      <c r="E42" s="2">
        <f t="shared" si="294"/>
        <v>21.984840127859538</v>
      </c>
      <c r="F42" s="2">
        <f t="shared" si="294"/>
        <v>25.470561047111286</v>
      </c>
      <c r="G42" s="2">
        <f t="shared" si="294"/>
        <v>27.952315990840802</v>
      </c>
      <c r="H42" s="2">
        <f t="shared" si="294"/>
        <v>50.977272391163311</v>
      </c>
      <c r="I42" s="2">
        <f t="shared" si="294"/>
        <v>31.958289841522195</v>
      </c>
      <c r="J42" s="2">
        <f t="shared" si="294"/>
        <v>32.959556307841034</v>
      </c>
      <c r="K42" s="2">
        <f t="shared" si="294"/>
        <v>22.88796715977298</v>
      </c>
      <c r="L42" s="2">
        <f t="shared" si="294"/>
        <v>27.566050647348884</v>
      </c>
      <c r="M42" s="2">
        <f t="shared" si="294"/>
        <v>28.815149514320968</v>
      </c>
      <c r="N42" s="2">
        <f t="shared" si="294"/>
        <v>35.49765245796948</v>
      </c>
      <c r="O42" s="2"/>
      <c r="P42" s="2">
        <f t="shared" si="294"/>
        <v>36.990989235459871</v>
      </c>
      <c r="Q42" s="2">
        <f t="shared" si="294"/>
        <v>35.990738834772948</v>
      </c>
      <c r="R42" s="2">
        <f t="shared" si="294"/>
        <v>34.990474116378977</v>
      </c>
      <c r="S42" s="2">
        <f t="shared" si="294"/>
        <v>38.49783540047477</v>
      </c>
      <c r="T42" s="2">
        <f t="shared" si="294"/>
        <v>37.444378447093086</v>
      </c>
      <c r="U42" s="2">
        <f t="shared" si="294"/>
        <v>38.965787956898502</v>
      </c>
      <c r="V42" s="2"/>
      <c r="W42" s="2">
        <f>W23</f>
        <v>36.442850793377573</v>
      </c>
      <c r="X42" s="2">
        <f>X23</f>
        <v>35.384676848280002</v>
      </c>
      <c r="Y42" s="2">
        <f>Y23</f>
        <v>57.856035988554829</v>
      </c>
      <c r="Z42" s="2">
        <f>Z23</f>
        <v>38.480511588723537</v>
      </c>
      <c r="AA42" s="2"/>
      <c r="AB42" s="2">
        <f>AB23</f>
        <v>45.357487088218178</v>
      </c>
      <c r="AC42" s="2">
        <f>AC23</f>
        <v>44.936878913370677</v>
      </c>
      <c r="AD42" s="2">
        <f>AD23</f>
        <v>44.992591616879174</v>
      </c>
      <c r="AE42" s="2">
        <f>AE23</f>
        <v>55.378164425598314</v>
      </c>
      <c r="AF42" s="2"/>
      <c r="AG42" s="2">
        <f t="shared" ref="AF42:AG42" si="295">AG23</f>
        <v>46.971617494137917</v>
      </c>
      <c r="AH42" s="2">
        <f t="shared" ref="AH42:BE42" si="296">AH23</f>
        <v>55.486483853189839</v>
      </c>
      <c r="AI42" s="2">
        <f t="shared" si="296"/>
        <v>40.795935550933272</v>
      </c>
      <c r="AJ42" s="2">
        <f t="shared" si="296"/>
        <v>46.743561697096673</v>
      </c>
      <c r="AK42" s="2">
        <f t="shared" si="296"/>
        <v>63.49868764234396</v>
      </c>
      <c r="AL42" s="2">
        <f t="shared" si="296"/>
        <v>37.682083227134086</v>
      </c>
      <c r="AM42" s="2">
        <f t="shared" si="296"/>
        <v>55.498498465999567</v>
      </c>
      <c r="AN42" s="2">
        <f t="shared" si="296"/>
        <v>47.35755302066358</v>
      </c>
      <c r="AO42" s="2">
        <f t="shared" si="296"/>
        <v>40.332781059520954</v>
      </c>
      <c r="AP42" s="2">
        <f t="shared" si="296"/>
        <v>52.460293436285333</v>
      </c>
      <c r="AQ42" s="2">
        <f t="shared" si="296"/>
        <v>64.488370415546882</v>
      </c>
      <c r="AR42" s="2">
        <f t="shared" si="296"/>
        <v>46.822156741122789</v>
      </c>
      <c r="AS42" s="2">
        <f t="shared" si="296"/>
        <v>50.12650344589057</v>
      </c>
      <c r="AT42" s="2">
        <f t="shared" si="296"/>
        <v>49.89315067606195</v>
      </c>
      <c r="AU42" s="2">
        <f t="shared" si="296"/>
        <v>43.878519581976626</v>
      </c>
      <c r="AV42" s="2">
        <f t="shared" si="296"/>
        <v>54.46175222709067</v>
      </c>
      <c r="AW42" s="2">
        <f t="shared" si="296"/>
        <v>52.230640602497957</v>
      </c>
      <c r="AX42" s="2">
        <f t="shared" si="296"/>
        <v>53.48597836852818</v>
      </c>
      <c r="AY42" s="2">
        <f t="shared" si="296"/>
        <v>38.970484628631816</v>
      </c>
      <c r="AZ42" s="2">
        <f t="shared" si="296"/>
        <v>57.428915206457916</v>
      </c>
      <c r="BA42" s="2">
        <f t="shared" si="296"/>
        <v>49.498316452509101</v>
      </c>
      <c r="BB42" s="2">
        <f t="shared" si="296"/>
        <v>53.777041412694608</v>
      </c>
      <c r="BC42" s="2">
        <f t="shared" si="296"/>
        <v>60.978135807151503</v>
      </c>
      <c r="BD42" s="2">
        <f t="shared" si="296"/>
        <v>53.423588708582827</v>
      </c>
      <c r="BE42" s="2">
        <f t="shared" si="296"/>
        <v>50.678113588614117</v>
      </c>
      <c r="BF42" s="2"/>
      <c r="BG42" s="2">
        <f t="shared" ref="BG42:BO42" si="297">BG23</f>
        <v>51.768405706754102</v>
      </c>
      <c r="BH42" s="2">
        <f t="shared" si="297"/>
        <v>57.866305044076014</v>
      </c>
      <c r="BI42" s="2">
        <f t="shared" si="297"/>
        <v>67.759121373102857</v>
      </c>
      <c r="BJ42" s="2">
        <f t="shared" si="297"/>
        <v>73.995495276117239</v>
      </c>
      <c r="BK42" s="2">
        <f t="shared" si="297"/>
        <v>69.470013630642626</v>
      </c>
      <c r="BL42" s="2">
        <f t="shared" si="297"/>
        <v>80.962949405149374</v>
      </c>
      <c r="BM42" s="2">
        <f t="shared" si="297"/>
        <v>60.38826467274918</v>
      </c>
      <c r="BN42" s="2">
        <f t="shared" si="297"/>
        <v>64.953819906982503</v>
      </c>
      <c r="BO42" s="2">
        <f t="shared" si="297"/>
        <v>66.980094771565106</v>
      </c>
      <c r="BP42" s="2"/>
      <c r="BQ42" s="2">
        <f>BQ23</f>
        <v>52.364984580608706</v>
      </c>
      <c r="BR42" s="2">
        <f>BR23</f>
        <v>60.17500926634164</v>
      </c>
      <c r="BS42" s="2">
        <f>BS23</f>
        <v>55.052970054880596</v>
      </c>
      <c r="BT42" s="2">
        <f>BT23</f>
        <v>44.088956866931689</v>
      </c>
      <c r="BV42" s="21" t="s">
        <v>39</v>
      </c>
      <c r="BW42" s="19">
        <f>BW23</f>
        <v>46.784090086675448</v>
      </c>
      <c r="BX42" s="47">
        <f>AVERAGE(L42:BH42)</f>
        <v>46.595275634891202</v>
      </c>
      <c r="BY42" s="44">
        <f>STDEV(L42:BH42)</f>
        <v>9.196433054967196</v>
      </c>
    </row>
    <row r="43" spans="1:77" ht="16.3" x14ac:dyDescent="0.35">
      <c r="C43" s="13" t="s">
        <v>40</v>
      </c>
      <c r="D43" s="2">
        <f t="shared" ref="D43:R43" si="298">D27</f>
        <v>13.191909752237926</v>
      </c>
      <c r="E43" s="2">
        <f t="shared" si="298"/>
        <v>16.681503464771925</v>
      </c>
      <c r="F43" s="2">
        <f t="shared" si="298"/>
        <v>18.552996144513855</v>
      </c>
      <c r="G43" s="2">
        <f t="shared" si="298"/>
        <v>21.18229228133638</v>
      </c>
      <c r="H43" s="2">
        <f t="shared" si="298"/>
        <v>43.280851226668901</v>
      </c>
      <c r="I43" s="2">
        <f t="shared" si="298"/>
        <v>25.233059268514161</v>
      </c>
      <c r="J43" s="2">
        <f t="shared" si="298"/>
        <v>26.243294205344323</v>
      </c>
      <c r="K43" s="2">
        <f t="shared" si="298"/>
        <v>11.270104803341574</v>
      </c>
      <c r="L43" s="2">
        <f t="shared" si="298"/>
        <v>28.142614892930851</v>
      </c>
      <c r="M43" s="2">
        <f t="shared" si="298"/>
        <v>26.549546366976703</v>
      </c>
      <c r="N43" s="2">
        <f t="shared" si="298"/>
        <v>28.581374511377604</v>
      </c>
      <c r="O43" s="2">
        <f t="shared" si="298"/>
        <v>28.853064194651012</v>
      </c>
      <c r="P43" s="2">
        <f t="shared" si="298"/>
        <v>29.875006331624338</v>
      </c>
      <c r="Q43" s="2">
        <f t="shared" si="298"/>
        <v>30.032521827722352</v>
      </c>
      <c r="R43" s="2"/>
      <c r="S43" s="2">
        <f t="shared" ref="S43:AG43" si="299">S27</f>
        <v>30.895486153706862</v>
      </c>
      <c r="T43" s="2">
        <f t="shared" si="299"/>
        <v>30.72000990804051</v>
      </c>
      <c r="U43" s="2">
        <f t="shared" si="299"/>
        <v>29.447417317926227</v>
      </c>
      <c r="V43" s="2">
        <f t="shared" si="299"/>
        <v>32.633101299048995</v>
      </c>
      <c r="W43" s="2">
        <f t="shared" si="299"/>
        <v>30.299160836193053</v>
      </c>
      <c r="X43" s="2">
        <f t="shared" si="299"/>
        <v>30.895486153706862</v>
      </c>
      <c r="Y43" s="2">
        <f t="shared" si="299"/>
        <v>36.605157735804141</v>
      </c>
      <c r="Z43" s="2">
        <f t="shared" si="299"/>
        <v>29.447417317926227</v>
      </c>
      <c r="AA43" s="2">
        <f t="shared" si="299"/>
        <v>31.137674581137091</v>
      </c>
      <c r="AB43" s="2">
        <f t="shared" si="299"/>
        <v>40.271360342196438</v>
      </c>
      <c r="AC43" s="2">
        <f t="shared" si="299"/>
        <v>37.839932549436419</v>
      </c>
      <c r="AD43" s="2">
        <f t="shared" si="299"/>
        <v>32.995906003562574</v>
      </c>
      <c r="AE43" s="2">
        <f t="shared" si="299"/>
        <v>35.819859425463243</v>
      </c>
      <c r="AF43" s="2">
        <f t="shared" si="299"/>
        <v>34.376706836564466</v>
      </c>
      <c r="AG43" s="2">
        <f t="shared" si="299"/>
        <v>35.664160943861539</v>
      </c>
      <c r="AH43" s="2">
        <f t="shared" ref="AH43:AX43" si="300">AH27</f>
        <v>38.952766104002016</v>
      </c>
      <c r="AI43" s="2">
        <f t="shared" si="300"/>
        <v>33.815586317594871</v>
      </c>
      <c r="AJ43" s="2">
        <f t="shared" si="300"/>
        <v>36.605157735804141</v>
      </c>
      <c r="AK43" s="2">
        <f t="shared" si="300"/>
        <v>42.871400460313886</v>
      </c>
      <c r="AL43" s="2">
        <f t="shared" si="300"/>
        <v>32.995906003562574</v>
      </c>
      <c r="AM43" s="2">
        <f t="shared" si="300"/>
        <v>38.438844002697465</v>
      </c>
      <c r="AN43" s="2">
        <f t="shared" si="300"/>
        <v>36.213613791525404</v>
      </c>
      <c r="AO43" s="2">
        <f t="shared" si="300"/>
        <v>33.407112175796009</v>
      </c>
      <c r="AP43" s="2">
        <f t="shared" si="300"/>
        <v>38.706061840343281</v>
      </c>
      <c r="AQ43" s="2">
        <f t="shared" si="300"/>
        <v>44.992520246685764</v>
      </c>
      <c r="AR43" s="2">
        <f t="shared" si="300"/>
        <v>36.866717167386355</v>
      </c>
      <c r="AS43" s="2">
        <f t="shared" si="300"/>
        <v>39.883019488199253</v>
      </c>
      <c r="AT43" s="2">
        <f t="shared" si="300"/>
        <v>38.309588921317079</v>
      </c>
      <c r="AU43" s="2">
        <f t="shared" si="300"/>
        <v>36.498624716213179</v>
      </c>
      <c r="AV43" s="2">
        <f t="shared" si="300"/>
        <v>42.065648555952038</v>
      </c>
      <c r="AW43" s="2">
        <f t="shared" si="300"/>
        <v>43.508646698989772</v>
      </c>
      <c r="AX43" s="2">
        <f t="shared" si="300"/>
        <v>39.353682153093153</v>
      </c>
      <c r="AY43" s="2"/>
      <c r="AZ43" s="2">
        <f t="shared" ref="AZ43:BO43" si="301">AZ27</f>
        <v>45.575416289329425</v>
      </c>
      <c r="BA43" s="2">
        <f t="shared" si="301"/>
        <v>33.046230032027204</v>
      </c>
      <c r="BB43" s="2">
        <f t="shared" si="301"/>
        <v>43.915615780193676</v>
      </c>
      <c r="BC43" s="2">
        <f t="shared" si="301"/>
        <v>45.124602443755386</v>
      </c>
      <c r="BD43" s="2">
        <f t="shared" si="301"/>
        <v>42.065648555952038</v>
      </c>
      <c r="BE43" s="2">
        <f t="shared" si="301"/>
        <v>42.472788249485127</v>
      </c>
      <c r="BF43" s="2">
        <f t="shared" si="301"/>
        <v>49.989838120210273</v>
      </c>
      <c r="BG43" s="2">
        <f t="shared" si="301"/>
        <v>43.718999926724159</v>
      </c>
      <c r="BH43" s="2">
        <f t="shared" si="301"/>
        <v>47.492917612005385</v>
      </c>
      <c r="BI43" s="2">
        <f t="shared" si="301"/>
        <v>51.824763254638881</v>
      </c>
      <c r="BJ43" s="2">
        <f t="shared" si="301"/>
        <v>32.259617131601075</v>
      </c>
      <c r="BK43" s="2">
        <f t="shared" si="301"/>
        <v>51.937021472002684</v>
      </c>
      <c r="BL43" s="2">
        <f t="shared" si="301"/>
        <v>54.320420687288113</v>
      </c>
      <c r="BM43" s="2">
        <f t="shared" si="301"/>
        <v>47.837531746672845</v>
      </c>
      <c r="BN43" s="2">
        <f t="shared" si="301"/>
        <v>50.315354098209198</v>
      </c>
      <c r="BO43" s="2">
        <f t="shared" si="301"/>
        <v>44.604611348686525</v>
      </c>
      <c r="BP43" s="2"/>
      <c r="BQ43" s="2">
        <f t="shared" ref="BQ43:BT43" si="302">BQ27</f>
        <v>28.708297997131101</v>
      </c>
      <c r="BR43" s="2">
        <f t="shared" si="302"/>
        <v>31.21589052642156</v>
      </c>
      <c r="BS43" s="2">
        <f t="shared" si="302"/>
        <v>27.939736846430691</v>
      </c>
      <c r="BT43" s="2">
        <f t="shared" si="302"/>
        <v>24.525815695112378</v>
      </c>
      <c r="BV43" s="21" t="s">
        <v>40</v>
      </c>
      <c r="BW43" s="19">
        <f t="shared" ref="BW43" si="303">BW27</f>
        <v>35.772813727439022</v>
      </c>
      <c r="BX43" s="47">
        <f t="shared" ref="BX43:BX46" si="304">AVERAGE(L43:BH43)</f>
        <v>36.552551466362068</v>
      </c>
      <c r="BY43" s="44">
        <f t="shared" ref="BY43:BY46" si="305">STDEV(L43:BH43)</f>
        <v>5.8835057320383788</v>
      </c>
    </row>
    <row r="44" spans="1:77" ht="16.3" x14ac:dyDescent="0.35">
      <c r="C44" s="13" t="s">
        <v>41</v>
      </c>
      <c r="D44" s="2">
        <f t="shared" ref="D44:Q44" si="306">D31</f>
        <v>7.8304607558848698</v>
      </c>
      <c r="E44" s="2">
        <f t="shared" si="306"/>
        <v>10.877700433016333</v>
      </c>
      <c r="F44" s="2">
        <f t="shared" si="306"/>
        <v>12.974318389261761</v>
      </c>
      <c r="G44" s="2">
        <f t="shared" si="306"/>
        <v>15.979144920761097</v>
      </c>
      <c r="H44" s="2">
        <f t="shared" si="306"/>
        <v>18.459388141866103</v>
      </c>
      <c r="I44" s="2">
        <f t="shared" si="306"/>
        <v>19.461477583892641</v>
      </c>
      <c r="J44" s="2">
        <f t="shared" si="306"/>
        <v>20.463362253431889</v>
      </c>
      <c r="K44" s="2">
        <f t="shared" si="306"/>
        <v>6.4871591946308804</v>
      </c>
      <c r="L44" s="2">
        <f t="shared" si="306"/>
        <v>20.39796777546664</v>
      </c>
      <c r="M44" s="2">
        <f t="shared" si="306"/>
        <v>19.461477583892641</v>
      </c>
      <c r="N44" s="2">
        <f t="shared" si="306"/>
        <v>19.849089235531089</v>
      </c>
      <c r="O44" s="2">
        <f t="shared" si="306"/>
        <v>18.841041613567043</v>
      </c>
      <c r="P44" s="2">
        <f t="shared" si="306"/>
        <v>19.849089235531089</v>
      </c>
      <c r="Q44" s="2">
        <f t="shared" si="306"/>
        <v>20.856356980693246</v>
      </c>
      <c r="R44" s="2"/>
      <c r="S44" s="2">
        <f>S31</f>
        <v>19.730427699011454</v>
      </c>
      <c r="T44" s="2">
        <f>T31</f>
        <v>20.39796777546664</v>
      </c>
      <c r="U44" s="2">
        <f>U31</f>
        <v>20.936353631426517</v>
      </c>
      <c r="V44" s="2">
        <f>V31</f>
        <v>22.196731161387884</v>
      </c>
      <c r="W44" s="2">
        <f>W31</f>
        <v>19.849089235531089</v>
      </c>
      <c r="X44" s="2">
        <f t="shared" ref="X44" si="307">X31</f>
        <v>20.856356980693246</v>
      </c>
      <c r="Y44" s="2">
        <f t="shared" ref="Y44:BH44" si="308">Y31</f>
        <v>19.148788307109989</v>
      </c>
      <c r="Z44" s="2">
        <f t="shared" si="308"/>
        <v>20.39796777546664</v>
      </c>
      <c r="AA44" s="2">
        <f t="shared" si="308"/>
        <v>20.936353631426517</v>
      </c>
      <c r="AB44" s="2">
        <f t="shared" si="308"/>
        <v>19.998315163063115</v>
      </c>
      <c r="AC44" s="2">
        <f t="shared" si="308"/>
        <v>19.288768348025339</v>
      </c>
      <c r="AD44" s="2">
        <f t="shared" si="308"/>
        <v>21.402748903644365</v>
      </c>
      <c r="AE44" s="2">
        <f t="shared" si="308"/>
        <v>19.730427699011454</v>
      </c>
      <c r="AF44" s="2">
        <f t="shared" si="308"/>
        <v>19.849089235531089</v>
      </c>
      <c r="AG44" s="2">
        <f t="shared" si="308"/>
        <v>22.941911628470525</v>
      </c>
      <c r="AH44" s="2">
        <f t="shared" si="308"/>
        <v>21.022530382735194</v>
      </c>
      <c r="AI44" s="2">
        <f t="shared" si="308"/>
        <v>22.466627068255864</v>
      </c>
      <c r="AJ44" s="2">
        <f t="shared" si="308"/>
        <v>22.466627068255864</v>
      </c>
      <c r="AK44" s="2">
        <f t="shared" si="308"/>
        <v>21.615848580050329</v>
      </c>
      <c r="AL44" s="2">
        <f t="shared" si="308"/>
        <v>22.466627068255864</v>
      </c>
      <c r="AM44" s="2">
        <f t="shared" si="308"/>
        <v>22.407100588622747</v>
      </c>
      <c r="AN44" s="2">
        <f t="shared" si="308"/>
        <v>21.402748903644365</v>
      </c>
      <c r="AO44" s="2">
        <f t="shared" si="308"/>
        <v>21.939259790988313</v>
      </c>
      <c r="AP44" s="2">
        <f t="shared" si="308"/>
        <v>26.496855047324928</v>
      </c>
      <c r="AQ44" s="2">
        <f t="shared" si="308"/>
        <v>24.221966455516458</v>
      </c>
      <c r="AR44" s="2">
        <f t="shared" si="308"/>
        <v>23.46805035778954</v>
      </c>
      <c r="AS44" s="2">
        <f t="shared" si="308"/>
        <v>22.31733239763906</v>
      </c>
      <c r="AT44" s="2">
        <f t="shared" si="308"/>
        <v>22.868968120250408</v>
      </c>
      <c r="AU44" s="2">
        <f t="shared" si="308"/>
        <v>24.414728582671302</v>
      </c>
      <c r="AV44" s="2">
        <f t="shared" si="308"/>
        <v>25.793560797985769</v>
      </c>
      <c r="AW44" s="2">
        <f t="shared" si="308"/>
        <v>25.676263563317537</v>
      </c>
      <c r="AX44" s="2">
        <f t="shared" si="308"/>
        <v>23.874474860207837</v>
      </c>
      <c r="AY44" s="2">
        <f t="shared" si="308"/>
        <v>25.884202853377044</v>
      </c>
      <c r="AZ44" s="2">
        <f t="shared" si="308"/>
        <v>28.815149514320961</v>
      </c>
      <c r="BA44" s="2">
        <f t="shared" si="308"/>
        <v>19.461477583892641</v>
      </c>
      <c r="BB44" s="2">
        <f t="shared" si="308"/>
        <v>27.350868262485541</v>
      </c>
      <c r="BC44" s="2">
        <f t="shared" si="308"/>
        <v>26.243294205344323</v>
      </c>
      <c r="BD44" s="2">
        <f t="shared" si="308"/>
        <v>26.888520706347297</v>
      </c>
      <c r="BE44" s="2">
        <f t="shared" si="308"/>
        <v>26.345188551626126</v>
      </c>
      <c r="BF44" s="2">
        <f t="shared" si="308"/>
        <v>25.959747443192043</v>
      </c>
      <c r="BG44" s="2">
        <f t="shared" si="308"/>
        <v>37.229551058870342</v>
      </c>
      <c r="BH44" s="2">
        <f t="shared" si="308"/>
        <v>36.673369506366072</v>
      </c>
      <c r="BI44" s="2"/>
      <c r="BJ44" s="2">
        <f t="shared" ref="BJ44:BO44" si="309">BJ31</f>
        <v>15.219592844508366</v>
      </c>
      <c r="BK44" s="2">
        <f t="shared" si="309"/>
        <v>29.595641548517179</v>
      </c>
      <c r="BL44" s="2">
        <f t="shared" si="309"/>
        <v>29.016255903640925</v>
      </c>
      <c r="BM44" s="2">
        <f t="shared" si="309"/>
        <v>32.47690995349128</v>
      </c>
      <c r="BN44" s="2">
        <f t="shared" si="309"/>
        <v>30.729292103568135</v>
      </c>
      <c r="BO44" s="2">
        <f t="shared" si="309"/>
        <v>25.339056794307069</v>
      </c>
      <c r="BP44" s="2"/>
      <c r="BQ44" s="2">
        <f t="shared" ref="BQ44:BT44" si="310">BQ31</f>
        <v>14.797820774258589</v>
      </c>
      <c r="BR44" s="2">
        <f t="shared" si="310"/>
        <v>13.775696905744091</v>
      </c>
      <c r="BS44" s="2">
        <f t="shared" si="310"/>
        <v>11.646847152951432</v>
      </c>
      <c r="BT44" s="2">
        <f t="shared" si="310"/>
        <v>12.5788385245523</v>
      </c>
      <c r="BV44" s="21" t="s">
        <v>41</v>
      </c>
      <c r="BW44" s="19">
        <f t="shared" ref="BW44" si="311">BW31</f>
        <v>22.222019446343634</v>
      </c>
      <c r="BX44" s="47">
        <f t="shared" si="304"/>
        <v>22.972651227485027</v>
      </c>
      <c r="BY44" s="44">
        <f t="shared" si="305"/>
        <v>3.9172022797301596</v>
      </c>
    </row>
    <row r="45" spans="1:77" ht="16.3" x14ac:dyDescent="0.35">
      <c r="C45" s="13" t="s">
        <v>42</v>
      </c>
      <c r="D45" s="2">
        <f t="shared" ref="D45:R45" si="312">D35</f>
        <v>4.3280851226668906</v>
      </c>
      <c r="E45" s="2">
        <f t="shared" si="312"/>
        <v>7.3989103871292947</v>
      </c>
      <c r="F45" s="2">
        <f t="shared" si="312"/>
        <v>10.428178490346623</v>
      </c>
      <c r="G45" s="2">
        <f t="shared" si="312"/>
        <v>15.97914492076109</v>
      </c>
      <c r="H45" s="2">
        <f t="shared" si="312"/>
        <v>16.494948257622092</v>
      </c>
      <c r="I45" s="2">
        <f t="shared" si="312"/>
        <v>14.797820774258589</v>
      </c>
      <c r="J45" s="2">
        <f t="shared" si="312"/>
        <v>17.457058567449881</v>
      </c>
      <c r="K45" s="2">
        <f t="shared" si="312"/>
        <v>4.3280851226668906</v>
      </c>
      <c r="L45" s="2">
        <f t="shared" si="312"/>
        <v>14.797820774258589</v>
      </c>
      <c r="M45" s="2">
        <f t="shared" si="312"/>
        <v>15.916316573471892</v>
      </c>
      <c r="N45" s="2">
        <f t="shared" si="312"/>
        <v>13.191909752237926</v>
      </c>
      <c r="O45" s="2">
        <f t="shared" si="312"/>
        <v>12.166208238737726</v>
      </c>
      <c r="P45" s="2">
        <f t="shared" si="312"/>
        <v>13.783025323674442</v>
      </c>
      <c r="Q45" s="2">
        <f t="shared" si="312"/>
        <v>14.213876625215851</v>
      </c>
      <c r="R45" s="2">
        <f t="shared" si="312"/>
        <v>10.72164175734866</v>
      </c>
      <c r="S45" s="2">
        <f>S35</f>
        <v>14.448127421329531</v>
      </c>
      <c r="T45" s="2">
        <f>T35</f>
        <v>14.797820774258589</v>
      </c>
      <c r="U45" s="2">
        <f>U35</f>
        <v>15.232878194811986</v>
      </c>
      <c r="V45" s="2">
        <f>V35</f>
        <v>15.364646051784067</v>
      </c>
      <c r="W45" s="2">
        <f>W35</f>
        <v>14.355164808143819</v>
      </c>
      <c r="X45" s="2">
        <f t="shared" ref="X45" si="313">X35</f>
        <v>15.364646051784067</v>
      </c>
      <c r="Y45" s="2">
        <f t="shared" ref="Y45:BH45" si="314">Y35</f>
        <v>10.496758408791429</v>
      </c>
      <c r="Z45" s="2">
        <f t="shared" si="314"/>
        <v>15.364646051784067</v>
      </c>
      <c r="AA45" s="2">
        <f t="shared" si="314"/>
        <v>15.810709059826889</v>
      </c>
      <c r="AB45" s="2">
        <f t="shared" si="314"/>
        <v>11.13570405859867</v>
      </c>
      <c r="AC45" s="2">
        <f t="shared" si="314"/>
        <v>12.765858871406659</v>
      </c>
      <c r="AD45" s="2">
        <f t="shared" si="314"/>
        <v>15.810709059826889</v>
      </c>
      <c r="AE45" s="2">
        <f t="shared" si="314"/>
        <v>11.541560327111707</v>
      </c>
      <c r="AF45" s="2">
        <f t="shared" si="314"/>
        <v>12.5788385245523</v>
      </c>
      <c r="AG45" s="2">
        <f t="shared" si="314"/>
        <v>16.681503464771925</v>
      </c>
      <c r="AH45" s="2">
        <f t="shared" si="314"/>
        <v>11.541560327111707</v>
      </c>
      <c r="AI45" s="2">
        <f t="shared" si="314"/>
        <v>16.681503464771925</v>
      </c>
      <c r="AJ45" s="2">
        <f t="shared" si="314"/>
        <v>16.681503464771925</v>
      </c>
      <c r="AK45" s="2">
        <f t="shared" si="314"/>
        <v>13.191909752237926</v>
      </c>
      <c r="AL45" s="2">
        <f t="shared" si="314"/>
        <v>16.681503464771925</v>
      </c>
      <c r="AM45" s="2">
        <f t="shared" si="314"/>
        <v>14.426950408889635</v>
      </c>
      <c r="AN45" s="2">
        <f t="shared" si="314"/>
        <v>14.637438702134462</v>
      </c>
      <c r="AO45" s="2">
        <f t="shared" si="314"/>
        <v>17.38029748391104</v>
      </c>
      <c r="AP45" s="2">
        <f t="shared" si="314"/>
        <v>19.793552143041975</v>
      </c>
      <c r="AQ45" s="2">
        <f t="shared" si="314"/>
        <v>14.426950408889635</v>
      </c>
      <c r="AR45" s="2">
        <f t="shared" si="314"/>
        <v>17.107238376999771</v>
      </c>
      <c r="AS45" s="2">
        <f t="shared" si="314"/>
        <v>14.021882851984014</v>
      </c>
      <c r="AT45" s="2">
        <f t="shared" si="314"/>
        <v>16.249483762020091</v>
      </c>
      <c r="AU45" s="2">
        <f t="shared" si="314"/>
        <v>18.277132131955302</v>
      </c>
      <c r="AV45" s="2">
        <f t="shared" si="314"/>
        <v>15.869645449778599</v>
      </c>
      <c r="AW45" s="2">
        <f t="shared" si="314"/>
        <v>16.082462636022989</v>
      </c>
      <c r="AX45" s="2">
        <f t="shared" si="314"/>
        <v>15.46486219947016</v>
      </c>
      <c r="AY45" s="2">
        <f t="shared" si="314"/>
        <v>18.129192749608475</v>
      </c>
      <c r="AZ45" s="2">
        <f t="shared" si="314"/>
        <v>20.166390529760474</v>
      </c>
      <c r="BA45" s="2">
        <f t="shared" si="314"/>
        <v>14.213876625215851</v>
      </c>
      <c r="BB45" s="2">
        <f t="shared" si="314"/>
        <v>12.112589055750968</v>
      </c>
      <c r="BC45" s="2">
        <f t="shared" si="314"/>
        <v>17.69969757798447</v>
      </c>
      <c r="BD45" s="2">
        <f t="shared" si="314"/>
        <v>19.148788307109989</v>
      </c>
      <c r="BE45" s="2">
        <f t="shared" si="314"/>
        <v>18.129192749608475</v>
      </c>
      <c r="BF45" s="2">
        <f t="shared" si="314"/>
        <v>14.426950408889635</v>
      </c>
      <c r="BG45" s="2">
        <f t="shared" si="314"/>
        <v>25.843413476238627</v>
      </c>
      <c r="BH45" s="2">
        <f t="shared" si="314"/>
        <v>28.017640762405932</v>
      </c>
      <c r="BI45" s="2"/>
      <c r="BJ45" s="2">
        <f>BJ35</f>
        <v>17.107238376999771</v>
      </c>
      <c r="BK45" s="2">
        <f>BK35</f>
        <v>19.148788307109989</v>
      </c>
      <c r="BL45" s="2">
        <f>BL35</f>
        <v>17.527105628220557</v>
      </c>
      <c r="BM45" s="2">
        <f>BM35</f>
        <v>26.243294205344323</v>
      </c>
      <c r="BN45" s="2">
        <f>BN35</f>
        <v>21.18229228133638</v>
      </c>
      <c r="BO45" s="2">
        <f>BO35</f>
        <v>17.69969757798447</v>
      </c>
      <c r="BP45" s="2"/>
      <c r="BQ45" s="2">
        <f t="shared" ref="BQ45:BT45" si="315">BQ35</f>
        <v>8.6561702453337812</v>
      </c>
      <c r="BR45" s="2">
        <f t="shared" si="315"/>
        <v>6.8051901120725464</v>
      </c>
      <c r="BS45" s="2">
        <f t="shared" si="315"/>
        <v>5.3608208786743301</v>
      </c>
      <c r="BT45" s="2">
        <f t="shared" si="315"/>
        <v>6.8051901120725464</v>
      </c>
      <c r="BV45" s="21" t="s">
        <v>42</v>
      </c>
      <c r="BW45" s="19">
        <f t="shared" ref="BW45" si="316">BW35</f>
        <v>15.271698404022901</v>
      </c>
      <c r="BX45" s="47">
        <f t="shared" si="304"/>
        <v>15.570285294797216</v>
      </c>
      <c r="BY45" s="44">
        <f t="shared" si="305"/>
        <v>3.2917660536794231</v>
      </c>
    </row>
    <row r="46" spans="1:77" ht="16.899999999999999" thickBot="1" x14ac:dyDescent="0.4">
      <c r="C46" s="13" t="s">
        <v>43</v>
      </c>
      <c r="D46" s="2"/>
      <c r="E46" s="2">
        <f>E39</f>
        <v>4.3280851226668906</v>
      </c>
      <c r="F46" s="2">
        <f>F39</f>
        <v>6.8051901120725464</v>
      </c>
      <c r="G46" s="2">
        <f>G39</f>
        <v>11.270104803341574</v>
      </c>
      <c r="H46" s="2">
        <f>H39</f>
        <v>16.494948257622084</v>
      </c>
      <c r="I46" s="2"/>
      <c r="J46" s="2">
        <f>J39</f>
        <v>14.448127421329531</v>
      </c>
      <c r="K46" s="2"/>
      <c r="L46" s="2">
        <f>L39</f>
        <v>7.9957166959010637</v>
      </c>
      <c r="M46" s="2"/>
      <c r="N46" s="2">
        <f>N39</f>
        <v>3.908650337129266</v>
      </c>
      <c r="O46" s="2"/>
      <c r="P46" s="2"/>
      <c r="Q46" s="2">
        <f t="shared" ref="Q46:X46" si="317">Q39</f>
        <v>4.1703239142424628</v>
      </c>
      <c r="R46" s="2">
        <f t="shared" si="317"/>
        <v>4.3280851226668906</v>
      </c>
      <c r="S46" s="2">
        <f t="shared" si="317"/>
        <v>27.80061420898852</v>
      </c>
      <c r="T46" s="2">
        <f t="shared" si="317"/>
        <v>7.9957166959010637</v>
      </c>
      <c r="U46" s="2">
        <f t="shared" si="317"/>
        <v>7.2819138130146985</v>
      </c>
      <c r="V46" s="2">
        <f t="shared" si="317"/>
        <v>6.8197143841071162</v>
      </c>
      <c r="W46" s="2">
        <f t="shared" si="317"/>
        <v>4.426725648200291</v>
      </c>
      <c r="X46" s="2">
        <f t="shared" si="317"/>
        <v>7.6358222108543545</v>
      </c>
      <c r="Y46" s="2"/>
      <c r="Z46" s="2">
        <f>Z39</f>
        <v>4.6784549430153604</v>
      </c>
      <c r="AA46" s="2">
        <f>AA39</f>
        <v>6.8197143841071162</v>
      </c>
      <c r="AB46" s="2">
        <f>AB39</f>
        <v>6.3829294357033293</v>
      </c>
      <c r="AC46" s="2">
        <f>AC39</f>
        <v>7.2134752044448174</v>
      </c>
      <c r="AD46" s="2">
        <f>AD39</f>
        <v>5.8766893936454254</v>
      </c>
      <c r="AE46" s="2"/>
      <c r="AF46" s="2">
        <f>AF39</f>
        <v>3.6409569065073493</v>
      </c>
      <c r="AG46" s="2">
        <f>AG39</f>
        <v>7.6358222108543545</v>
      </c>
      <c r="AH46" s="2"/>
      <c r="AI46" s="2">
        <f>AI39</f>
        <v>7.6358222108543545</v>
      </c>
      <c r="AJ46" s="2">
        <f>AJ39</f>
        <v>7.6358222108543545</v>
      </c>
      <c r="AK46" s="2"/>
      <c r="AL46" s="2">
        <f t="shared" ref="AL46:BM46" si="318">AL39</f>
        <v>12.493330486502508</v>
      </c>
      <c r="AM46" s="2">
        <f t="shared" si="318"/>
        <v>3.908650337129266</v>
      </c>
      <c r="AN46" s="2">
        <f t="shared" si="318"/>
        <v>7.6097964222541821</v>
      </c>
      <c r="AO46" s="2">
        <f t="shared" si="318"/>
        <v>12.331517311882159</v>
      </c>
      <c r="AP46" s="2">
        <f t="shared" si="318"/>
        <v>6.1667801084370089</v>
      </c>
      <c r="AQ46" s="2">
        <f t="shared" si="318"/>
        <v>3.908650337129266</v>
      </c>
      <c r="AR46" s="2">
        <f t="shared" si="318"/>
        <v>9.053403447881351</v>
      </c>
      <c r="AS46" s="2">
        <f t="shared" si="318"/>
        <v>4.9706794764768949</v>
      </c>
      <c r="AT46" s="2">
        <f t="shared" si="318"/>
        <v>10.877700433016333</v>
      </c>
      <c r="AU46" s="2">
        <f t="shared" si="318"/>
        <v>11.13570405859867</v>
      </c>
      <c r="AV46" s="2">
        <f t="shared" si="318"/>
        <v>8.8498487889922348</v>
      </c>
      <c r="AW46" s="2">
        <f t="shared" si="318"/>
        <v>9.8652138495057269</v>
      </c>
      <c r="AX46" s="2">
        <f t="shared" si="318"/>
        <v>6.9197248827953119</v>
      </c>
      <c r="AY46" s="2">
        <f t="shared" si="318"/>
        <v>7.9823560014792809</v>
      </c>
      <c r="AZ46" s="2">
        <f t="shared" si="318"/>
        <v>9.4570711787903843</v>
      </c>
      <c r="BA46" s="2">
        <f t="shared" si="318"/>
        <v>6.1572421848926115</v>
      </c>
      <c r="BB46" s="2">
        <f t="shared" si="318"/>
        <v>5.9440268239769232</v>
      </c>
      <c r="BC46" s="2">
        <f t="shared" si="318"/>
        <v>7.1407935418693054</v>
      </c>
      <c r="BD46" s="2">
        <f t="shared" si="318"/>
        <v>11.13570405859867</v>
      </c>
      <c r="BE46" s="2">
        <f t="shared" si="318"/>
        <v>11.316499227839616</v>
      </c>
      <c r="BF46" s="2">
        <f t="shared" si="318"/>
        <v>7.2134752044448174</v>
      </c>
      <c r="BG46" s="2">
        <f t="shared" si="318"/>
        <v>12.439767845726537</v>
      </c>
      <c r="BH46" s="2">
        <f t="shared" si="318"/>
        <v>13.783025323674442</v>
      </c>
      <c r="BI46" s="2">
        <f t="shared" si="318"/>
        <v>7.1407935418693054</v>
      </c>
      <c r="BJ46" s="2">
        <f t="shared" si="318"/>
        <v>12.493330486502508</v>
      </c>
      <c r="BK46" s="2">
        <f t="shared" si="318"/>
        <v>12.331517311882159</v>
      </c>
      <c r="BL46" s="2">
        <f t="shared" si="318"/>
        <v>10.298495384568954</v>
      </c>
      <c r="BM46" s="2">
        <f t="shared" si="318"/>
        <v>19.392690040058554</v>
      </c>
      <c r="BN46" s="2">
        <f t="shared" ref="BN46" si="319">BN39</f>
        <v>14.910685741965091</v>
      </c>
      <c r="BO46" s="2">
        <f>BO39</f>
        <v>11.888053647953846</v>
      </c>
      <c r="BP46" s="2"/>
      <c r="BQ46" s="2">
        <f t="shared" ref="BQ46:BT46" si="320">BQ39</f>
        <v>4.9326069247528634</v>
      </c>
      <c r="BR46" s="2">
        <f t="shared" si="320"/>
        <v>4.4814201177245492</v>
      </c>
      <c r="BS46" s="2">
        <f t="shared" si="320"/>
        <v>3.476059496782208</v>
      </c>
      <c r="BT46" s="2">
        <f t="shared" si="320"/>
        <v>4.4814201177245492</v>
      </c>
      <c r="BV46" s="23" t="s">
        <v>43</v>
      </c>
      <c r="BW46" s="39">
        <f t="shared" ref="BW46" si="321">BW39</f>
        <v>7.45970902623319</v>
      </c>
      <c r="BX46" s="48">
        <f t="shared" si="304"/>
        <v>8.1081888395925166</v>
      </c>
      <c r="BY46" s="46">
        <f t="shared" si="305"/>
        <v>4.0893654584304544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B9AC-AC2A-4ADA-8504-6E94D5CF9211}">
  <dimension ref="A1:AR56"/>
  <sheetViews>
    <sheetView tabSelected="1" topLeftCell="A61" zoomScale="89" zoomScaleNormal="89" workbookViewId="0">
      <selection activeCell="AO53" sqref="AO53"/>
    </sheetView>
  </sheetViews>
  <sheetFormatPr defaultRowHeight="15.05" x14ac:dyDescent="0.3"/>
  <cols>
    <col min="1" max="1" width="19.21875" style="6" customWidth="1"/>
    <col min="2" max="2" width="9" style="6" bestFit="1" customWidth="1"/>
    <col min="3" max="3" width="16.88671875" style="6" customWidth="1"/>
    <col min="4" max="4" width="10.5546875" style="6" customWidth="1"/>
    <col min="5" max="26" width="8.88671875" style="6"/>
    <col min="27" max="27" width="11.33203125" style="6" bestFit="1" customWidth="1"/>
    <col min="28" max="28" width="10.33203125" style="6" bestFit="1" customWidth="1"/>
    <col min="29" max="29" width="10.21875" style="6" customWidth="1"/>
    <col min="30" max="36" width="10.33203125" style="6" bestFit="1" customWidth="1"/>
    <col min="37" max="38" width="11.33203125" style="6" bestFit="1" customWidth="1"/>
    <col min="39" max="39" width="11.21875" style="6" bestFit="1" customWidth="1"/>
    <col min="40" max="40" width="9.109375" style="6" customWidth="1"/>
    <col min="41" max="41" width="17" style="6" customWidth="1"/>
    <col min="42" max="16384" width="8.88671875" style="6"/>
  </cols>
  <sheetData>
    <row r="1" spans="1:42" x14ac:dyDescent="0.3">
      <c r="A1" s="9" t="s">
        <v>45</v>
      </c>
    </row>
    <row r="2" spans="1:42" x14ac:dyDescent="0.3">
      <c r="A2" s="9" t="s">
        <v>49</v>
      </c>
    </row>
    <row r="3" spans="1:42" x14ac:dyDescent="0.3">
      <c r="A3" s="9" t="s">
        <v>46</v>
      </c>
      <c r="AO3" s="10" t="s">
        <v>50</v>
      </c>
    </row>
    <row r="4" spans="1:42" x14ac:dyDescent="0.3"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48</v>
      </c>
      <c r="P4" s="33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P4" s="6" t="s">
        <v>22</v>
      </c>
    </row>
    <row r="5" spans="1:42" x14ac:dyDescent="0.3">
      <c r="B5" s="14"/>
      <c r="C5" s="14"/>
      <c r="D5" s="15">
        <v>44320</v>
      </c>
      <c r="E5" s="14"/>
      <c r="F5" s="15">
        <v>44321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5">
        <v>44322</v>
      </c>
      <c r="AE5" s="14"/>
      <c r="AF5" s="14"/>
      <c r="AG5" s="14"/>
      <c r="AH5" s="14"/>
      <c r="AI5" s="14"/>
      <c r="AJ5" s="14"/>
      <c r="AK5" s="14"/>
      <c r="AL5" s="14"/>
      <c r="AM5" s="14"/>
      <c r="AP5" s="6" t="s">
        <v>23</v>
      </c>
    </row>
    <row r="6" spans="1:42" x14ac:dyDescent="0.3">
      <c r="B6" s="14" t="s">
        <v>44</v>
      </c>
      <c r="C6" s="14"/>
      <c r="D6" s="16">
        <v>0.92708333333333337</v>
      </c>
      <c r="E6" s="16">
        <v>0.96875</v>
      </c>
      <c r="F6" s="16">
        <v>1.0416666666666666E-2</v>
      </c>
      <c r="G6" s="16">
        <v>5.2083333333333336E-2</v>
      </c>
      <c r="H6" s="16">
        <v>9.375E-2</v>
      </c>
      <c r="I6" s="16">
        <v>0.13541666666666666</v>
      </c>
      <c r="J6" s="16">
        <v>0.17708333333333334</v>
      </c>
      <c r="K6" s="16">
        <v>0.21875</v>
      </c>
      <c r="L6" s="16">
        <v>0.26041666666666669</v>
      </c>
      <c r="M6" s="16">
        <v>0.30208333333333331</v>
      </c>
      <c r="N6" s="16">
        <v>0.34375</v>
      </c>
      <c r="O6" s="16">
        <v>0.38541666666666669</v>
      </c>
      <c r="P6" s="16">
        <v>0.42708333333333331</v>
      </c>
      <c r="Q6" s="16">
        <v>0.46875</v>
      </c>
      <c r="R6" s="16">
        <v>0.51041666666666663</v>
      </c>
      <c r="S6" s="16">
        <v>0.55208333333333337</v>
      </c>
      <c r="T6" s="16">
        <v>0.59375</v>
      </c>
      <c r="U6" s="16">
        <v>0.63541666666666663</v>
      </c>
      <c r="V6" s="16">
        <v>0.67708333333333337</v>
      </c>
      <c r="W6" s="16">
        <v>0.71875</v>
      </c>
      <c r="X6" s="16">
        <v>0.76041666666666663</v>
      </c>
      <c r="Y6" s="16">
        <v>0.80208333333333337</v>
      </c>
      <c r="Z6" s="16">
        <v>0.84375</v>
      </c>
      <c r="AA6" s="16">
        <v>0.88541666666666663</v>
      </c>
      <c r="AB6" s="16">
        <v>0.92708333333333337</v>
      </c>
      <c r="AC6" s="16">
        <v>0.96875</v>
      </c>
      <c r="AD6" s="16">
        <v>1.0416666666666666E-2</v>
      </c>
      <c r="AE6" s="16">
        <v>5.2083333333333336E-2</v>
      </c>
      <c r="AF6" s="16">
        <v>9.375E-2</v>
      </c>
      <c r="AG6" s="16">
        <v>0.13541666666666666</v>
      </c>
      <c r="AH6" s="16">
        <v>0.17708333333333334</v>
      </c>
      <c r="AI6" s="16">
        <v>0.21875</v>
      </c>
      <c r="AJ6" s="16">
        <v>0.26041666666666669</v>
      </c>
      <c r="AK6" s="16">
        <v>0.3125</v>
      </c>
      <c r="AL6" s="16">
        <v>0.34375</v>
      </c>
      <c r="AM6" s="16">
        <v>0.38541666666666669</v>
      </c>
      <c r="AN6" s="4"/>
    </row>
    <row r="7" spans="1:42" x14ac:dyDescent="0.3">
      <c r="D7" s="3">
        <v>0</v>
      </c>
      <c r="E7" s="3">
        <f>(E6-$D$6)*24</f>
        <v>0.99999999999999911</v>
      </c>
      <c r="F7" s="3">
        <f>(F6-$D$6)*24+24</f>
        <v>2</v>
      </c>
      <c r="G7" s="3">
        <f t="shared" ref="G7:S7" si="0">(G6-$D$6)*24+24</f>
        <v>3</v>
      </c>
      <c r="H7" s="3">
        <f t="shared" si="0"/>
        <v>4</v>
      </c>
      <c r="I7" s="3">
        <f t="shared" si="0"/>
        <v>5</v>
      </c>
      <c r="J7" s="3">
        <f t="shared" si="0"/>
        <v>6</v>
      </c>
      <c r="K7" s="3">
        <f t="shared" si="0"/>
        <v>7</v>
      </c>
      <c r="L7" s="3">
        <f t="shared" si="0"/>
        <v>8</v>
      </c>
      <c r="M7" s="3">
        <f t="shared" si="0"/>
        <v>9</v>
      </c>
      <c r="N7" s="3">
        <f t="shared" si="0"/>
        <v>10</v>
      </c>
      <c r="O7" s="3">
        <f t="shared" si="0"/>
        <v>10.999999999999998</v>
      </c>
      <c r="P7" s="3">
        <f t="shared" si="0"/>
        <v>12</v>
      </c>
      <c r="Q7" s="3">
        <f t="shared" si="0"/>
        <v>13</v>
      </c>
      <c r="R7" s="3">
        <f t="shared" si="0"/>
        <v>13.999999999999998</v>
      </c>
      <c r="S7" s="3">
        <f t="shared" si="0"/>
        <v>15</v>
      </c>
      <c r="T7" s="3">
        <f t="shared" ref="T7" si="1">(T6-$D$6)*24+24</f>
        <v>16</v>
      </c>
      <c r="U7" s="3">
        <f t="shared" ref="U7" si="2">(U6-$D$6)*24+24</f>
        <v>17</v>
      </c>
      <c r="V7" s="3">
        <f t="shared" ref="V7" si="3">(V6-$D$6)*24+24</f>
        <v>18</v>
      </c>
      <c r="W7" s="3">
        <f t="shared" ref="W7" si="4">(W6-$D$6)*24+24</f>
        <v>19</v>
      </c>
      <c r="X7" s="3">
        <f t="shared" ref="X7" si="5">(X6-$D$6)*24+24</f>
        <v>20</v>
      </c>
      <c r="Y7" s="3">
        <f t="shared" ref="Y7" si="6">(Y6-$D$6)*24+24</f>
        <v>21</v>
      </c>
      <c r="Z7" s="3">
        <f t="shared" ref="Z7" si="7">(Z6-$D$6)*24+24</f>
        <v>22</v>
      </c>
      <c r="AA7" s="3">
        <f t="shared" ref="AA7" si="8">(AA6-$D$6)*24+24</f>
        <v>23</v>
      </c>
      <c r="AB7" s="3">
        <f t="shared" ref="AB7" si="9">(AB6-$D$6)*24+24</f>
        <v>24</v>
      </c>
      <c r="AC7" s="3">
        <f t="shared" ref="AC7" si="10">(AC6-$D$6)*24+24</f>
        <v>25</v>
      </c>
      <c r="AD7" s="3">
        <f>(AD6-$D$6)*24+48</f>
        <v>26</v>
      </c>
      <c r="AE7" s="3">
        <f t="shared" ref="AE7:AM7" si="11">(AE6-$D$6)*24+48</f>
        <v>27</v>
      </c>
      <c r="AF7" s="3">
        <f t="shared" si="11"/>
        <v>28</v>
      </c>
      <c r="AG7" s="3">
        <f t="shared" si="11"/>
        <v>29</v>
      </c>
      <c r="AH7" s="3">
        <f t="shared" si="11"/>
        <v>30</v>
      </c>
      <c r="AI7" s="3">
        <f t="shared" si="11"/>
        <v>31</v>
      </c>
      <c r="AJ7" s="3">
        <f t="shared" si="11"/>
        <v>32</v>
      </c>
      <c r="AK7" s="3">
        <f t="shared" si="11"/>
        <v>33.25</v>
      </c>
      <c r="AL7" s="3">
        <f t="shared" si="11"/>
        <v>34</v>
      </c>
      <c r="AM7" s="3">
        <f t="shared" si="11"/>
        <v>35</v>
      </c>
      <c r="AN7" s="4"/>
    </row>
    <row r="8" spans="1:42" x14ac:dyDescent="0.3">
      <c r="A8" s="6" t="s">
        <v>25</v>
      </c>
      <c r="B8" s="6" t="s">
        <v>26</v>
      </c>
      <c r="C8" s="6" t="s">
        <v>25</v>
      </c>
      <c r="D8" s="5">
        <v>37</v>
      </c>
      <c r="E8" s="5">
        <v>38</v>
      </c>
      <c r="F8" s="5">
        <v>38</v>
      </c>
      <c r="G8" s="5">
        <v>38</v>
      </c>
      <c r="H8" s="5">
        <v>30</v>
      </c>
      <c r="I8" s="5">
        <v>38</v>
      </c>
      <c r="J8" s="5">
        <v>39</v>
      </c>
      <c r="K8" s="5">
        <v>39</v>
      </c>
      <c r="L8" s="5">
        <v>62</v>
      </c>
      <c r="M8" s="5">
        <v>62</v>
      </c>
      <c r="N8" s="5">
        <v>63</v>
      </c>
      <c r="O8" s="5">
        <v>50</v>
      </c>
      <c r="P8" s="5">
        <v>56</v>
      </c>
      <c r="Q8" s="5">
        <v>57</v>
      </c>
      <c r="R8" s="5">
        <v>58</v>
      </c>
      <c r="S8" s="5">
        <v>58</v>
      </c>
      <c r="T8" s="5">
        <v>57</v>
      </c>
      <c r="U8" s="5">
        <v>59</v>
      </c>
      <c r="V8" s="5">
        <v>59</v>
      </c>
      <c r="W8" s="5">
        <v>60</v>
      </c>
      <c r="X8" s="5">
        <v>60</v>
      </c>
      <c r="Y8" s="5">
        <v>60</v>
      </c>
      <c r="Z8" s="5">
        <v>59</v>
      </c>
      <c r="AA8" s="5">
        <v>60</v>
      </c>
      <c r="AB8" s="5">
        <v>59</v>
      </c>
      <c r="AC8" s="5">
        <v>59</v>
      </c>
      <c r="AD8" s="5">
        <v>57</v>
      </c>
      <c r="AE8" s="5">
        <v>59</v>
      </c>
      <c r="AF8" s="5">
        <v>59</v>
      </c>
      <c r="AG8" s="5">
        <v>57</v>
      </c>
      <c r="AH8" s="5">
        <v>58</v>
      </c>
      <c r="AI8" s="5">
        <v>59</v>
      </c>
      <c r="AJ8" s="5">
        <v>58</v>
      </c>
      <c r="AK8" s="5">
        <v>56</v>
      </c>
      <c r="AL8" s="5">
        <v>58</v>
      </c>
      <c r="AM8" s="5">
        <v>58</v>
      </c>
      <c r="AN8" s="4"/>
      <c r="AO8" s="6" t="str">
        <f>C8</f>
        <v>HE-1 Feed In</v>
      </c>
      <c r="AP8" s="5">
        <f t="shared" ref="AP8:AP10" si="12">AVERAGE(K8:AM8)</f>
        <v>57.793103448275865</v>
      </c>
    </row>
    <row r="9" spans="1:42" x14ac:dyDescent="0.3">
      <c r="A9" s="6" t="s">
        <v>31</v>
      </c>
      <c r="B9" s="6" t="s">
        <v>27</v>
      </c>
      <c r="C9" s="6" t="s">
        <v>31</v>
      </c>
      <c r="D9" s="5">
        <v>73</v>
      </c>
      <c r="E9" s="5">
        <v>113</v>
      </c>
      <c r="F9" s="5">
        <v>146</v>
      </c>
      <c r="G9" s="5">
        <v>162</v>
      </c>
      <c r="H9" s="5">
        <v>181</v>
      </c>
      <c r="I9" s="5">
        <v>205</v>
      </c>
      <c r="J9" s="5">
        <v>221</v>
      </c>
      <c r="K9" s="5">
        <v>235</v>
      </c>
      <c r="L9" s="5">
        <v>245</v>
      </c>
      <c r="M9" s="5">
        <v>254</v>
      </c>
      <c r="N9" s="5">
        <v>269</v>
      </c>
      <c r="O9" s="5">
        <v>273</v>
      </c>
      <c r="P9" s="5">
        <v>282</v>
      </c>
      <c r="Q9" s="5">
        <v>295</v>
      </c>
      <c r="R9" s="5">
        <v>289</v>
      </c>
      <c r="S9" s="5">
        <v>293</v>
      </c>
      <c r="T9" s="5">
        <v>292</v>
      </c>
      <c r="U9" s="5">
        <v>290</v>
      </c>
      <c r="V9" s="5">
        <v>293</v>
      </c>
      <c r="W9" s="5">
        <v>291</v>
      </c>
      <c r="X9" s="5">
        <v>291</v>
      </c>
      <c r="Y9" s="5">
        <v>290</v>
      </c>
      <c r="Z9" s="5">
        <v>285</v>
      </c>
      <c r="AA9" s="5">
        <v>285</v>
      </c>
      <c r="AB9" s="5">
        <v>287</v>
      </c>
      <c r="AC9" s="5">
        <v>289</v>
      </c>
      <c r="AD9" s="5">
        <v>289</v>
      </c>
      <c r="AE9" s="5">
        <v>265</v>
      </c>
      <c r="AF9" s="5">
        <v>287</v>
      </c>
      <c r="AG9" s="5">
        <v>288</v>
      </c>
      <c r="AH9" s="5">
        <v>292</v>
      </c>
      <c r="AI9" s="5">
        <v>284</v>
      </c>
      <c r="AJ9" s="5">
        <v>269</v>
      </c>
      <c r="AK9" s="5">
        <v>286</v>
      </c>
      <c r="AL9" s="5">
        <v>281</v>
      </c>
      <c r="AM9" s="5">
        <v>296</v>
      </c>
      <c r="AN9" s="4"/>
      <c r="AO9" s="6" t="str">
        <f t="shared" ref="AO9:AO19" si="13">C9</f>
        <v>HE-1 Feed Out</v>
      </c>
      <c r="AP9" s="5">
        <f t="shared" si="12"/>
        <v>281.55172413793105</v>
      </c>
    </row>
    <row r="10" spans="1:42" x14ac:dyDescent="0.3">
      <c r="A10" s="6" t="s">
        <v>28</v>
      </c>
      <c r="B10" s="6" t="s">
        <v>29</v>
      </c>
      <c r="C10" s="6" t="s">
        <v>28</v>
      </c>
      <c r="D10" s="5">
        <v>90</v>
      </c>
      <c r="E10" s="5">
        <v>135</v>
      </c>
      <c r="F10" s="5">
        <v>171</v>
      </c>
      <c r="G10" s="5">
        <v>188</v>
      </c>
      <c r="H10" s="5">
        <v>208</v>
      </c>
      <c r="I10" s="5">
        <v>238</v>
      </c>
      <c r="J10" s="5">
        <v>255</v>
      </c>
      <c r="K10" s="5">
        <v>269</v>
      </c>
      <c r="L10" s="5">
        <v>282</v>
      </c>
      <c r="M10" s="5">
        <v>292</v>
      </c>
      <c r="N10" s="5">
        <v>307</v>
      </c>
      <c r="O10" s="5">
        <v>314</v>
      </c>
      <c r="P10" s="5">
        <v>320</v>
      </c>
      <c r="Q10" s="5">
        <v>327</v>
      </c>
      <c r="R10" s="5">
        <v>334</v>
      </c>
      <c r="S10" s="5">
        <v>337</v>
      </c>
      <c r="T10" s="5">
        <v>332</v>
      </c>
      <c r="U10" s="5">
        <v>331</v>
      </c>
      <c r="V10" s="5">
        <v>339</v>
      </c>
      <c r="W10" s="5">
        <v>333</v>
      </c>
      <c r="X10" s="5">
        <v>333</v>
      </c>
      <c r="Y10" s="5">
        <v>333</v>
      </c>
      <c r="Z10" s="5">
        <v>328</v>
      </c>
      <c r="AA10" s="5">
        <v>339</v>
      </c>
      <c r="AB10" s="5">
        <v>335</v>
      </c>
      <c r="AC10" s="5">
        <v>334</v>
      </c>
      <c r="AD10" s="5">
        <v>333</v>
      </c>
      <c r="AE10" s="5">
        <v>327</v>
      </c>
      <c r="AF10" s="5">
        <v>337</v>
      </c>
      <c r="AG10" s="5">
        <v>337</v>
      </c>
      <c r="AH10" s="5">
        <v>337</v>
      </c>
      <c r="AI10" s="5">
        <v>328</v>
      </c>
      <c r="AJ10" s="5">
        <v>334</v>
      </c>
      <c r="AK10" s="5">
        <v>334</v>
      </c>
      <c r="AL10" s="5">
        <v>336</v>
      </c>
      <c r="AM10" s="5">
        <v>338</v>
      </c>
      <c r="AO10" s="6" t="str">
        <f t="shared" si="13"/>
        <v>HE-1 Prod In</v>
      </c>
      <c r="AP10" s="5">
        <f t="shared" si="12"/>
        <v>326.20689655172413</v>
      </c>
    </row>
    <row r="11" spans="1:42" x14ac:dyDescent="0.3">
      <c r="A11" s="6" t="s">
        <v>30</v>
      </c>
      <c r="B11" s="6" t="s">
        <v>4</v>
      </c>
      <c r="C11" s="6" t="s">
        <v>30</v>
      </c>
      <c r="D11" s="5">
        <v>34</v>
      </c>
      <c r="E11" s="5">
        <v>39</v>
      </c>
      <c r="F11" s="5">
        <v>41</v>
      </c>
      <c r="G11" s="5">
        <v>42</v>
      </c>
      <c r="H11" s="5">
        <v>40</v>
      </c>
      <c r="I11" s="5">
        <v>44</v>
      </c>
      <c r="J11" s="5">
        <v>45</v>
      </c>
      <c r="K11" s="5">
        <v>47</v>
      </c>
      <c r="L11" s="5">
        <v>63</v>
      </c>
      <c r="M11" s="5">
        <v>64</v>
      </c>
      <c r="N11" s="5">
        <v>66</v>
      </c>
      <c r="O11" s="5">
        <v>50</v>
      </c>
      <c r="P11" s="5">
        <v>62</v>
      </c>
      <c r="Q11" s="5">
        <v>69</v>
      </c>
      <c r="R11" s="5">
        <v>66</v>
      </c>
      <c r="S11" s="5">
        <v>68</v>
      </c>
      <c r="T11" s="5">
        <v>66</v>
      </c>
      <c r="U11" s="5">
        <v>66</v>
      </c>
      <c r="V11" s="5">
        <v>61</v>
      </c>
      <c r="W11" s="5">
        <v>65</v>
      </c>
      <c r="X11" s="5">
        <v>68</v>
      </c>
      <c r="Y11" s="5">
        <v>68</v>
      </c>
      <c r="Z11" s="5">
        <v>66</v>
      </c>
      <c r="AA11" s="5">
        <v>66</v>
      </c>
      <c r="AB11" s="5">
        <v>66</v>
      </c>
      <c r="AC11" s="5">
        <v>67</v>
      </c>
      <c r="AD11" s="5">
        <v>67</v>
      </c>
      <c r="AE11" s="5">
        <v>58</v>
      </c>
      <c r="AF11" s="5">
        <v>64</v>
      </c>
      <c r="AG11" s="5">
        <v>66</v>
      </c>
      <c r="AH11" s="5">
        <v>68</v>
      </c>
      <c r="AI11" s="5">
        <v>66</v>
      </c>
      <c r="AJ11" s="5">
        <v>60</v>
      </c>
      <c r="AK11" s="5">
        <v>67</v>
      </c>
      <c r="AL11" s="5">
        <v>64</v>
      </c>
      <c r="AM11" s="5">
        <v>73</v>
      </c>
      <c r="AO11" s="6" t="str">
        <f t="shared" si="13"/>
        <v>HE-1 Prod Out</v>
      </c>
      <c r="AP11" s="5">
        <f>AVERAGE(K11:AM11)</f>
        <v>64.379310344827587</v>
      </c>
    </row>
    <row r="12" spans="1:42" x14ac:dyDescent="0.3">
      <c r="A12" s="6" t="s">
        <v>5</v>
      </c>
      <c r="B12" s="6" t="s">
        <v>6</v>
      </c>
      <c r="C12" s="6" t="s">
        <v>5</v>
      </c>
      <c r="D12" s="14">
        <v>38</v>
      </c>
      <c r="E12" s="14">
        <v>48</v>
      </c>
      <c r="F12" s="14">
        <v>56</v>
      </c>
      <c r="G12" s="14">
        <v>60</v>
      </c>
      <c r="H12" s="14">
        <v>67</v>
      </c>
      <c r="I12" s="14">
        <v>69</v>
      </c>
      <c r="J12" s="14">
        <v>73</v>
      </c>
      <c r="K12" s="14">
        <v>71</v>
      </c>
      <c r="L12" s="14">
        <v>71</v>
      </c>
      <c r="M12" s="14">
        <v>89</v>
      </c>
      <c r="N12" s="14">
        <v>93</v>
      </c>
      <c r="O12" s="14">
        <v>88</v>
      </c>
      <c r="P12" s="14">
        <v>102</v>
      </c>
      <c r="Q12" s="14">
        <v>132</v>
      </c>
      <c r="R12" s="14">
        <v>124</v>
      </c>
      <c r="S12" s="14">
        <v>126</v>
      </c>
      <c r="T12" s="14">
        <v>127</v>
      </c>
      <c r="U12" s="14">
        <v>123</v>
      </c>
      <c r="V12" s="14">
        <v>109</v>
      </c>
      <c r="W12" s="14">
        <v>130</v>
      </c>
      <c r="X12" s="14">
        <v>133</v>
      </c>
      <c r="Y12" s="14">
        <v>132</v>
      </c>
      <c r="Z12" s="14">
        <v>125</v>
      </c>
      <c r="AA12" s="14">
        <v>106</v>
      </c>
      <c r="AB12" s="14">
        <v>126</v>
      </c>
      <c r="AC12" s="14">
        <v>132</v>
      </c>
      <c r="AD12" s="14">
        <v>132</v>
      </c>
      <c r="AE12" s="14">
        <v>95</v>
      </c>
      <c r="AF12" s="14">
        <v>121</v>
      </c>
      <c r="AG12" s="14">
        <v>129</v>
      </c>
      <c r="AH12" s="14">
        <v>143</v>
      </c>
      <c r="AI12" s="14">
        <v>134</v>
      </c>
      <c r="AJ12" s="14">
        <v>104</v>
      </c>
      <c r="AK12" s="14">
        <v>136</v>
      </c>
      <c r="AL12" s="14">
        <v>113</v>
      </c>
      <c r="AM12" s="14">
        <v>156</v>
      </c>
      <c r="AO12" s="6" t="str">
        <f t="shared" si="13"/>
        <v>HE-1 Bend 2</v>
      </c>
      <c r="AP12" s="5">
        <f t="shared" ref="AP12:AP19" si="14">AVERAGE(K12:AM12)</f>
        <v>117.31034482758621</v>
      </c>
    </row>
    <row r="13" spans="1:42" x14ac:dyDescent="0.3">
      <c r="A13" s="6" t="s">
        <v>7</v>
      </c>
      <c r="B13" s="6" t="s">
        <v>8</v>
      </c>
      <c r="C13" s="6" t="s">
        <v>7</v>
      </c>
      <c r="D13" s="14">
        <v>53</v>
      </c>
      <c r="E13" s="14">
        <v>74</v>
      </c>
      <c r="F13" s="14">
        <v>94</v>
      </c>
      <c r="G13" s="14">
        <v>102</v>
      </c>
      <c r="H13" s="14">
        <v>119</v>
      </c>
      <c r="I13" s="14">
        <v>126</v>
      </c>
      <c r="J13" s="14">
        <v>136</v>
      </c>
      <c r="K13" s="14">
        <v>147</v>
      </c>
      <c r="L13" s="14">
        <v>119</v>
      </c>
      <c r="M13" s="14">
        <v>160</v>
      </c>
      <c r="N13" s="14">
        <v>170</v>
      </c>
      <c r="O13" s="14">
        <v>176</v>
      </c>
      <c r="P13" s="14">
        <v>200</v>
      </c>
      <c r="Q13" s="14">
        <v>230</v>
      </c>
      <c r="R13" s="14">
        <v>233</v>
      </c>
      <c r="S13" s="14">
        <v>232</v>
      </c>
      <c r="T13" s="14">
        <v>232</v>
      </c>
      <c r="U13" s="14">
        <v>226</v>
      </c>
      <c r="V13" s="14">
        <v>225</v>
      </c>
      <c r="W13" s="14">
        <v>240</v>
      </c>
      <c r="X13" s="14">
        <v>238</v>
      </c>
      <c r="Y13" s="14">
        <v>236</v>
      </c>
      <c r="Z13" s="14">
        <v>230</v>
      </c>
      <c r="AA13" s="14">
        <v>223</v>
      </c>
      <c r="AB13" s="14">
        <v>239</v>
      </c>
      <c r="AC13" s="14">
        <v>241</v>
      </c>
      <c r="AD13" s="14">
        <v>239</v>
      </c>
      <c r="AE13" s="14">
        <v>193</v>
      </c>
      <c r="AF13" s="14">
        <v>236</v>
      </c>
      <c r="AG13" s="14">
        <v>240</v>
      </c>
      <c r="AH13" s="14">
        <v>255</v>
      </c>
      <c r="AI13" s="14">
        <v>239</v>
      </c>
      <c r="AJ13" s="14">
        <v>227</v>
      </c>
      <c r="AK13" s="14">
        <v>242</v>
      </c>
      <c r="AL13" s="14">
        <v>234</v>
      </c>
      <c r="AM13" s="14">
        <v>264</v>
      </c>
      <c r="AO13" s="6" t="str">
        <f t="shared" si="13"/>
        <v>HE-1 Bend 4</v>
      </c>
      <c r="AP13" s="5">
        <f t="shared" si="14"/>
        <v>219.51724137931035</v>
      </c>
    </row>
    <row r="14" spans="1:42" x14ac:dyDescent="0.3">
      <c r="A14" s="6" t="s">
        <v>9</v>
      </c>
      <c r="B14" s="6" t="s">
        <v>10</v>
      </c>
      <c r="C14" s="6" t="s">
        <v>9</v>
      </c>
      <c r="D14" s="14">
        <v>40</v>
      </c>
      <c r="E14" s="14">
        <v>53</v>
      </c>
      <c r="F14" s="14">
        <v>63</v>
      </c>
      <c r="G14" s="14">
        <v>67</v>
      </c>
      <c r="H14" s="14">
        <v>76</v>
      </c>
      <c r="I14" s="14">
        <v>79</v>
      </c>
      <c r="J14" s="14">
        <v>84</v>
      </c>
      <c r="K14" s="14">
        <v>89</v>
      </c>
      <c r="L14" s="14">
        <v>78</v>
      </c>
      <c r="M14" s="14">
        <v>99</v>
      </c>
      <c r="N14" s="14">
        <v>104</v>
      </c>
      <c r="O14" s="14">
        <v>102</v>
      </c>
      <c r="P14" s="14">
        <v>114</v>
      </c>
      <c r="Q14" s="14">
        <v>146</v>
      </c>
      <c r="R14" s="14">
        <v>135</v>
      </c>
      <c r="S14" s="14">
        <v>139</v>
      </c>
      <c r="T14" s="14">
        <v>140</v>
      </c>
      <c r="U14" s="14">
        <v>135</v>
      </c>
      <c r="V14" s="14">
        <v>119</v>
      </c>
      <c r="W14" s="14">
        <v>143</v>
      </c>
      <c r="X14" s="14">
        <v>145</v>
      </c>
      <c r="Y14" s="14">
        <v>144</v>
      </c>
      <c r="Z14" s="14">
        <v>138</v>
      </c>
      <c r="AA14" s="14">
        <v>118</v>
      </c>
      <c r="AB14" s="14">
        <v>139</v>
      </c>
      <c r="AC14" s="14">
        <v>145</v>
      </c>
      <c r="AD14" s="14">
        <v>145</v>
      </c>
      <c r="AE14" s="14">
        <v>104</v>
      </c>
      <c r="AF14" s="14">
        <v>133</v>
      </c>
      <c r="AG14" s="14">
        <v>142</v>
      </c>
      <c r="AH14" s="14">
        <v>156</v>
      </c>
      <c r="AI14" s="14">
        <v>147</v>
      </c>
      <c r="AJ14" s="14">
        <v>114</v>
      </c>
      <c r="AK14" s="14">
        <v>150</v>
      </c>
      <c r="AL14" s="14">
        <v>133</v>
      </c>
      <c r="AM14" s="14">
        <v>172</v>
      </c>
      <c r="AO14" s="6" t="str">
        <f t="shared" si="13"/>
        <v>HE-1 Shell 3</v>
      </c>
      <c r="AP14" s="5">
        <f t="shared" si="14"/>
        <v>129.93103448275863</v>
      </c>
    </row>
    <row r="15" spans="1:42" x14ac:dyDescent="0.3">
      <c r="A15" s="6" t="s">
        <v>11</v>
      </c>
      <c r="B15" s="6" t="s">
        <v>12</v>
      </c>
      <c r="C15" s="6" t="s">
        <v>11</v>
      </c>
      <c r="D15" s="14">
        <v>62</v>
      </c>
      <c r="E15" s="14">
        <v>86</v>
      </c>
      <c r="F15" s="14">
        <v>109</v>
      </c>
      <c r="G15" s="14">
        <v>117</v>
      </c>
      <c r="H15" s="14">
        <v>140</v>
      </c>
      <c r="I15" s="14">
        <v>145</v>
      </c>
      <c r="J15" s="14">
        <v>156</v>
      </c>
      <c r="K15" s="14">
        <v>167</v>
      </c>
      <c r="L15" s="14">
        <v>135</v>
      </c>
      <c r="M15" s="14">
        <v>182</v>
      </c>
      <c r="N15" s="14">
        <v>192</v>
      </c>
      <c r="O15" s="14">
        <v>201</v>
      </c>
      <c r="P15" s="14">
        <v>223</v>
      </c>
      <c r="Q15" s="14">
        <v>250</v>
      </c>
      <c r="R15" s="14">
        <v>259</v>
      </c>
      <c r="S15" s="14">
        <v>256</v>
      </c>
      <c r="T15" s="14">
        <v>257</v>
      </c>
      <c r="U15" s="14">
        <v>250</v>
      </c>
      <c r="V15" s="14">
        <v>255</v>
      </c>
      <c r="W15" s="14">
        <v>266</v>
      </c>
      <c r="X15" s="14">
        <v>264</v>
      </c>
      <c r="Y15" s="14">
        <v>262</v>
      </c>
      <c r="Z15" s="14">
        <v>255</v>
      </c>
      <c r="AA15" s="14">
        <v>252</v>
      </c>
      <c r="AB15" s="14">
        <v>270</v>
      </c>
      <c r="AC15" s="14">
        <v>268</v>
      </c>
      <c r="AD15" s="14">
        <v>266</v>
      </c>
      <c r="AE15" s="14">
        <v>226</v>
      </c>
      <c r="AF15" s="14">
        <v>265</v>
      </c>
      <c r="AG15" s="14">
        <v>268</v>
      </c>
      <c r="AH15" s="14">
        <v>283</v>
      </c>
      <c r="AI15" s="14">
        <v>264</v>
      </c>
      <c r="AJ15" s="14">
        <v>263</v>
      </c>
      <c r="AK15" s="14">
        <v>274</v>
      </c>
      <c r="AL15" s="14">
        <v>273</v>
      </c>
      <c r="AM15" s="14">
        <v>290</v>
      </c>
      <c r="AO15" s="6" t="str">
        <f t="shared" si="13"/>
        <v>HE-1 Shell 1</v>
      </c>
      <c r="AP15" s="5">
        <f t="shared" si="14"/>
        <v>246.06896551724137</v>
      </c>
    </row>
    <row r="16" spans="1:42" x14ac:dyDescent="0.3">
      <c r="A16" s="6" t="s">
        <v>13</v>
      </c>
      <c r="B16" s="6" t="s">
        <v>14</v>
      </c>
      <c r="C16" s="6" t="s">
        <v>13</v>
      </c>
      <c r="D16" s="14">
        <v>36</v>
      </c>
      <c r="E16" s="14">
        <v>42</v>
      </c>
      <c r="F16" s="14">
        <v>46</v>
      </c>
      <c r="G16" s="14">
        <v>47</v>
      </c>
      <c r="H16" s="14">
        <v>51</v>
      </c>
      <c r="I16" s="14">
        <v>52</v>
      </c>
      <c r="J16" s="14">
        <v>54</v>
      </c>
      <c r="K16" s="14">
        <v>58</v>
      </c>
      <c r="L16" s="14">
        <v>88</v>
      </c>
      <c r="M16" s="14">
        <v>72</v>
      </c>
      <c r="N16" s="14">
        <v>74</v>
      </c>
      <c r="O16" s="14">
        <v>56</v>
      </c>
      <c r="P16" s="14">
        <v>76</v>
      </c>
      <c r="Q16" s="14">
        <v>90</v>
      </c>
      <c r="R16" s="14">
        <v>87</v>
      </c>
      <c r="S16" s="14">
        <v>87</v>
      </c>
      <c r="T16" s="14">
        <v>88</v>
      </c>
      <c r="U16" s="14">
        <v>86</v>
      </c>
      <c r="V16" s="14">
        <v>79</v>
      </c>
      <c r="W16" s="14">
        <v>89</v>
      </c>
      <c r="X16" s="14">
        <v>91</v>
      </c>
      <c r="Y16" s="14">
        <v>90</v>
      </c>
      <c r="Z16" s="14">
        <v>87</v>
      </c>
      <c r="AA16" s="14">
        <v>77</v>
      </c>
      <c r="AB16" s="14">
        <v>88</v>
      </c>
      <c r="AC16" s="14">
        <v>90</v>
      </c>
      <c r="AD16" s="14">
        <v>90</v>
      </c>
      <c r="AE16" s="14">
        <v>75</v>
      </c>
      <c r="AF16" s="14">
        <v>84</v>
      </c>
      <c r="AG16" s="14">
        <v>88</v>
      </c>
      <c r="AH16" s="14">
        <v>95</v>
      </c>
      <c r="AI16" s="14">
        <v>91</v>
      </c>
      <c r="AJ16" s="14">
        <v>76</v>
      </c>
      <c r="AK16" s="14">
        <v>91</v>
      </c>
      <c r="AL16" s="14">
        <v>79</v>
      </c>
      <c r="AM16" s="14">
        <v>104</v>
      </c>
      <c r="AO16" s="6" t="str">
        <f t="shared" si="13"/>
        <v>HE-1 Bend 1</v>
      </c>
      <c r="AP16" s="5">
        <f t="shared" si="14"/>
        <v>83.65517241379311</v>
      </c>
    </row>
    <row r="17" spans="1:42" x14ac:dyDescent="0.3">
      <c r="A17" s="6" t="s">
        <v>15</v>
      </c>
      <c r="B17" s="6" t="s">
        <v>16</v>
      </c>
      <c r="C17" s="6" t="s">
        <v>15</v>
      </c>
      <c r="D17" s="14">
        <v>43</v>
      </c>
      <c r="E17" s="14">
        <v>59</v>
      </c>
      <c r="F17" s="14">
        <v>73</v>
      </c>
      <c r="G17" s="14">
        <v>78</v>
      </c>
      <c r="H17" s="14">
        <v>91</v>
      </c>
      <c r="I17" s="14">
        <v>96</v>
      </c>
      <c r="J17" s="14">
        <v>103</v>
      </c>
      <c r="K17" s="14">
        <v>110</v>
      </c>
      <c r="L17" s="14">
        <v>137</v>
      </c>
      <c r="M17" s="14">
        <v>121</v>
      </c>
      <c r="N17" s="14">
        <v>128</v>
      </c>
      <c r="O17" s="14">
        <v>130</v>
      </c>
      <c r="P17" s="14">
        <v>147</v>
      </c>
      <c r="Q17" s="14">
        <v>179</v>
      </c>
      <c r="R17" s="14">
        <v>173</v>
      </c>
      <c r="S17" s="14">
        <v>177</v>
      </c>
      <c r="T17" s="14">
        <v>179</v>
      </c>
      <c r="U17" s="14">
        <v>173</v>
      </c>
      <c r="V17" s="14">
        <v>162</v>
      </c>
      <c r="W17" s="14">
        <v>182</v>
      </c>
      <c r="X17" s="14">
        <v>183</v>
      </c>
      <c r="Y17" s="14">
        <v>182</v>
      </c>
      <c r="Z17" s="14">
        <v>174</v>
      </c>
      <c r="AA17" s="14">
        <v>156</v>
      </c>
      <c r="AB17" s="14">
        <v>179</v>
      </c>
      <c r="AC17" s="14">
        <v>183</v>
      </c>
      <c r="AD17" s="14">
        <v>182</v>
      </c>
      <c r="AE17" s="14">
        <v>130</v>
      </c>
      <c r="AF17" s="14">
        <v>172</v>
      </c>
      <c r="AG17" s="14">
        <v>179</v>
      </c>
      <c r="AH17" s="14">
        <v>194</v>
      </c>
      <c r="AI17" s="14">
        <v>182</v>
      </c>
      <c r="AJ17" s="14">
        <v>154</v>
      </c>
      <c r="AK17" s="14">
        <v>186</v>
      </c>
      <c r="AL17" s="14">
        <v>169</v>
      </c>
      <c r="AM17" s="14">
        <v>208</v>
      </c>
      <c r="AO17" s="6" t="str">
        <f t="shared" si="13"/>
        <v>HE-1 Bend 3</v>
      </c>
      <c r="AP17" s="5">
        <f t="shared" si="14"/>
        <v>165.89655172413794</v>
      </c>
    </row>
    <row r="18" spans="1:42" x14ac:dyDescent="0.3">
      <c r="A18" s="6" t="s">
        <v>17</v>
      </c>
      <c r="B18" s="6" t="s">
        <v>18</v>
      </c>
      <c r="C18" s="6" t="s">
        <v>17</v>
      </c>
      <c r="D18" s="14">
        <v>37</v>
      </c>
      <c r="E18" s="14">
        <v>45</v>
      </c>
      <c r="F18" s="14">
        <v>51</v>
      </c>
      <c r="G18" s="14">
        <v>53</v>
      </c>
      <c r="H18" s="14">
        <v>58</v>
      </c>
      <c r="I18" s="14">
        <v>57</v>
      </c>
      <c r="J18" s="14">
        <v>62</v>
      </c>
      <c r="K18" s="14">
        <v>66</v>
      </c>
      <c r="L18" s="14">
        <v>98</v>
      </c>
      <c r="M18" s="14">
        <v>79</v>
      </c>
      <c r="N18" s="14">
        <v>82</v>
      </c>
      <c r="O18" s="14">
        <v>71</v>
      </c>
      <c r="P18" s="14">
        <v>85</v>
      </c>
      <c r="Q18" s="14">
        <v>103</v>
      </c>
      <c r="R18" s="14">
        <v>97</v>
      </c>
      <c r="S18" s="14">
        <v>97</v>
      </c>
      <c r="T18" s="14">
        <v>98</v>
      </c>
      <c r="U18" s="14">
        <v>95</v>
      </c>
      <c r="V18" s="14">
        <v>86</v>
      </c>
      <c r="W18" s="14">
        <v>99</v>
      </c>
      <c r="X18" s="14">
        <v>101</v>
      </c>
      <c r="Y18" s="14">
        <v>100</v>
      </c>
      <c r="Z18" s="14">
        <v>97</v>
      </c>
      <c r="AA18" s="14">
        <v>83</v>
      </c>
      <c r="AB18" s="14">
        <v>97</v>
      </c>
      <c r="AC18" s="14">
        <v>100</v>
      </c>
      <c r="AD18" s="14">
        <v>100</v>
      </c>
      <c r="AE18" s="14">
        <v>79</v>
      </c>
      <c r="AF18" s="14">
        <v>93</v>
      </c>
      <c r="AG18" s="14">
        <v>98</v>
      </c>
      <c r="AH18" s="14">
        <v>106</v>
      </c>
      <c r="AI18" s="14">
        <v>102</v>
      </c>
      <c r="AJ18" s="14">
        <v>83</v>
      </c>
      <c r="AK18" s="14">
        <v>103</v>
      </c>
      <c r="AL18" s="14">
        <v>90</v>
      </c>
      <c r="AM18" s="14">
        <v>118</v>
      </c>
      <c r="AO18" s="6" t="str">
        <f t="shared" si="13"/>
        <v>HE-1 Shell 4</v>
      </c>
      <c r="AP18" s="5">
        <f t="shared" si="14"/>
        <v>93.310344827586206</v>
      </c>
    </row>
    <row r="19" spans="1:42" x14ac:dyDescent="0.3">
      <c r="A19" s="6" t="s">
        <v>19</v>
      </c>
      <c r="B19" s="6" t="s">
        <v>20</v>
      </c>
      <c r="C19" s="6" t="s">
        <v>19</v>
      </c>
      <c r="D19" s="14">
        <v>49</v>
      </c>
      <c r="E19" s="14">
        <v>67</v>
      </c>
      <c r="F19" s="14">
        <v>83</v>
      </c>
      <c r="G19" s="14">
        <v>89</v>
      </c>
      <c r="H19" s="14">
        <v>103</v>
      </c>
      <c r="I19" s="14">
        <v>109</v>
      </c>
      <c r="J19" s="14">
        <v>117</v>
      </c>
      <c r="K19" s="14">
        <v>125</v>
      </c>
      <c r="L19" s="14">
        <v>178</v>
      </c>
      <c r="M19" s="14">
        <v>135</v>
      </c>
      <c r="N19" s="14">
        <v>143</v>
      </c>
      <c r="O19" s="14">
        <v>146</v>
      </c>
      <c r="P19" s="14">
        <v>164</v>
      </c>
      <c r="Q19" s="14">
        <v>196</v>
      </c>
      <c r="R19" s="14">
        <v>191</v>
      </c>
      <c r="S19" s="14">
        <v>195</v>
      </c>
      <c r="T19" s="14">
        <v>200</v>
      </c>
      <c r="U19" s="14">
        <v>193</v>
      </c>
      <c r="V19" s="14">
        <v>187</v>
      </c>
      <c r="W19" s="14">
        <v>203</v>
      </c>
      <c r="X19" s="14">
        <v>203</v>
      </c>
      <c r="Y19" s="14">
        <v>203</v>
      </c>
      <c r="Z19" s="14">
        <v>195</v>
      </c>
      <c r="AA19" s="14">
        <v>179</v>
      </c>
      <c r="AB19" s="14">
        <v>205</v>
      </c>
      <c r="AC19" s="14">
        <v>206</v>
      </c>
      <c r="AD19" s="14">
        <v>204</v>
      </c>
      <c r="AE19" s="14">
        <v>150</v>
      </c>
      <c r="AF19" s="14">
        <v>197</v>
      </c>
      <c r="AG19" s="14">
        <v>204</v>
      </c>
      <c r="AH19" s="14">
        <v>221</v>
      </c>
      <c r="AI19" s="14">
        <v>203</v>
      </c>
      <c r="AJ19" s="14">
        <v>181</v>
      </c>
      <c r="AK19" s="14">
        <v>212</v>
      </c>
      <c r="AL19" s="14">
        <v>201</v>
      </c>
      <c r="AM19" s="14">
        <v>231</v>
      </c>
      <c r="AO19" s="6" t="str">
        <f t="shared" si="13"/>
        <v>HE-1 Shell 2</v>
      </c>
      <c r="AP19" s="5">
        <f t="shared" si="14"/>
        <v>187.9655172413793</v>
      </c>
    </row>
    <row r="21" spans="1:42" ht="16.3" x14ac:dyDescent="0.35">
      <c r="A21" s="13" t="s">
        <v>32</v>
      </c>
      <c r="B21" s="6" t="s">
        <v>33</v>
      </c>
      <c r="C21" s="13" t="s">
        <v>34</v>
      </c>
      <c r="D21" s="6">
        <f>D15-D13</f>
        <v>9</v>
      </c>
      <c r="E21" s="6">
        <f>E15-E13</f>
        <v>12</v>
      </c>
      <c r="F21" s="6">
        <f t="shared" ref="F21:W21" si="15">F15-F13</f>
        <v>15</v>
      </c>
      <c r="G21" s="6">
        <f t="shared" si="15"/>
        <v>15</v>
      </c>
      <c r="H21" s="6">
        <f t="shared" si="15"/>
        <v>21</v>
      </c>
      <c r="I21" s="6">
        <f t="shared" si="15"/>
        <v>19</v>
      </c>
      <c r="J21" s="6">
        <f t="shared" si="15"/>
        <v>20</v>
      </c>
      <c r="K21" s="6">
        <f t="shared" si="15"/>
        <v>20</v>
      </c>
      <c r="L21" s="6">
        <f t="shared" si="15"/>
        <v>16</v>
      </c>
      <c r="M21" s="6">
        <f t="shared" si="15"/>
        <v>22</v>
      </c>
      <c r="N21" s="6">
        <f t="shared" si="15"/>
        <v>22</v>
      </c>
      <c r="O21" s="6">
        <f t="shared" si="15"/>
        <v>25</v>
      </c>
      <c r="P21" s="6">
        <f t="shared" si="15"/>
        <v>23</v>
      </c>
      <c r="Q21" s="6">
        <f t="shared" si="15"/>
        <v>20</v>
      </c>
      <c r="R21" s="6">
        <f t="shared" si="15"/>
        <v>26</v>
      </c>
      <c r="S21" s="6">
        <f t="shared" si="15"/>
        <v>24</v>
      </c>
      <c r="T21" s="6">
        <f t="shared" si="15"/>
        <v>25</v>
      </c>
      <c r="U21" s="6">
        <f t="shared" si="15"/>
        <v>24</v>
      </c>
      <c r="V21" s="6">
        <f t="shared" si="15"/>
        <v>30</v>
      </c>
      <c r="W21" s="6">
        <f t="shared" si="15"/>
        <v>26</v>
      </c>
      <c r="X21" s="6">
        <f>X15-X13</f>
        <v>26</v>
      </c>
      <c r="Y21" s="6">
        <f>Y15-Y13</f>
        <v>26</v>
      </c>
      <c r="Z21" s="6">
        <f t="shared" ref="Z21:AM21" si="16">Z15-Z13</f>
        <v>25</v>
      </c>
      <c r="AA21" s="6">
        <f t="shared" si="16"/>
        <v>29</v>
      </c>
      <c r="AB21" s="6">
        <f t="shared" si="16"/>
        <v>31</v>
      </c>
      <c r="AC21" s="6">
        <f t="shared" si="16"/>
        <v>27</v>
      </c>
      <c r="AD21" s="6">
        <f t="shared" si="16"/>
        <v>27</v>
      </c>
      <c r="AE21" s="6">
        <f t="shared" si="16"/>
        <v>33</v>
      </c>
      <c r="AF21" s="6">
        <f t="shared" si="16"/>
        <v>29</v>
      </c>
      <c r="AG21" s="6">
        <f t="shared" si="16"/>
        <v>28</v>
      </c>
      <c r="AH21" s="6">
        <f t="shared" si="16"/>
        <v>28</v>
      </c>
      <c r="AI21" s="6">
        <f t="shared" si="16"/>
        <v>25</v>
      </c>
      <c r="AJ21" s="6">
        <f t="shared" si="16"/>
        <v>36</v>
      </c>
      <c r="AK21" s="6">
        <f t="shared" si="16"/>
        <v>32</v>
      </c>
      <c r="AL21" s="6">
        <f t="shared" si="16"/>
        <v>39</v>
      </c>
      <c r="AM21" s="6">
        <f t="shared" si="16"/>
        <v>26</v>
      </c>
      <c r="AP21" s="5">
        <f t="shared" ref="AP21" si="17">AP15-AP13</f>
        <v>26.551724137931018</v>
      </c>
    </row>
    <row r="22" spans="1:42" ht="16.3" x14ac:dyDescent="0.35">
      <c r="C22" s="13" t="s">
        <v>35</v>
      </c>
      <c r="D22" s="5">
        <f>D10-D9</f>
        <v>17</v>
      </c>
      <c r="E22" s="5">
        <f>E10-E9</f>
        <v>22</v>
      </c>
      <c r="F22" s="5">
        <f t="shared" ref="F22:W22" si="18">F10-F9</f>
        <v>25</v>
      </c>
      <c r="G22" s="5">
        <f t="shared" si="18"/>
        <v>26</v>
      </c>
      <c r="H22" s="5">
        <f t="shared" si="18"/>
        <v>27</v>
      </c>
      <c r="I22" s="5">
        <f t="shared" si="18"/>
        <v>33</v>
      </c>
      <c r="J22" s="5">
        <f t="shared" si="18"/>
        <v>34</v>
      </c>
      <c r="K22" s="5">
        <f t="shared" si="18"/>
        <v>34</v>
      </c>
      <c r="L22" s="5">
        <f t="shared" si="18"/>
        <v>37</v>
      </c>
      <c r="M22" s="5">
        <f t="shared" si="18"/>
        <v>38</v>
      </c>
      <c r="N22" s="5">
        <f t="shared" si="18"/>
        <v>38</v>
      </c>
      <c r="O22" s="5">
        <f t="shared" si="18"/>
        <v>41</v>
      </c>
      <c r="P22" s="5">
        <f t="shared" si="18"/>
        <v>38</v>
      </c>
      <c r="Q22" s="5">
        <f t="shared" si="18"/>
        <v>32</v>
      </c>
      <c r="R22" s="5">
        <f t="shared" si="18"/>
        <v>45</v>
      </c>
      <c r="S22" s="5">
        <f t="shared" si="18"/>
        <v>44</v>
      </c>
      <c r="T22" s="5">
        <f t="shared" si="18"/>
        <v>40</v>
      </c>
      <c r="U22" s="5">
        <f t="shared" si="18"/>
        <v>41</v>
      </c>
      <c r="V22" s="5">
        <f t="shared" si="18"/>
        <v>46</v>
      </c>
      <c r="W22" s="5">
        <f t="shared" si="18"/>
        <v>42</v>
      </c>
      <c r="X22" s="5">
        <f>X10-X9</f>
        <v>42</v>
      </c>
      <c r="Y22" s="5">
        <f>Y10-Y9</f>
        <v>43</v>
      </c>
      <c r="Z22" s="5">
        <f t="shared" ref="Z22:AM22" si="19">Z10-Z9</f>
        <v>43</v>
      </c>
      <c r="AA22" s="5">
        <f t="shared" si="19"/>
        <v>54</v>
      </c>
      <c r="AB22" s="5">
        <f t="shared" si="19"/>
        <v>48</v>
      </c>
      <c r="AC22" s="5">
        <f t="shared" si="19"/>
        <v>45</v>
      </c>
      <c r="AD22" s="5">
        <f t="shared" si="19"/>
        <v>44</v>
      </c>
      <c r="AE22" s="5">
        <f t="shared" si="19"/>
        <v>62</v>
      </c>
      <c r="AF22" s="5">
        <f t="shared" si="19"/>
        <v>50</v>
      </c>
      <c r="AG22" s="5">
        <f t="shared" si="19"/>
        <v>49</v>
      </c>
      <c r="AH22" s="5">
        <f t="shared" si="19"/>
        <v>45</v>
      </c>
      <c r="AI22" s="5">
        <f t="shared" si="19"/>
        <v>44</v>
      </c>
      <c r="AJ22" s="5">
        <f t="shared" si="19"/>
        <v>65</v>
      </c>
      <c r="AK22" s="5">
        <f t="shared" si="19"/>
        <v>48</v>
      </c>
      <c r="AL22" s="5">
        <f t="shared" si="19"/>
        <v>55</v>
      </c>
      <c r="AM22" s="5">
        <f t="shared" si="19"/>
        <v>42</v>
      </c>
      <c r="AP22" s="5">
        <f t="shared" ref="AP22" si="20">AP10-AP9</f>
        <v>44.655172413793082</v>
      </c>
    </row>
    <row r="23" spans="1:42" ht="16.3" x14ac:dyDescent="0.35">
      <c r="C23" s="13" t="s">
        <v>32</v>
      </c>
      <c r="D23" s="2">
        <f>(D22-D21)/LN(D22/D21)</f>
        <v>12.5788385245523</v>
      </c>
      <c r="E23" s="2">
        <f>(E22-E21)/LN(E22/E21)</f>
        <v>16.497953001781287</v>
      </c>
      <c r="F23" s="2">
        <f t="shared" ref="F23:W23" si="21">(F22-F21)/LN(F22/F21)</f>
        <v>19.576151889712175</v>
      </c>
      <c r="G23" s="2">
        <f t="shared" si="21"/>
        <v>19.998315163063115</v>
      </c>
      <c r="H23" s="2">
        <f t="shared" si="21"/>
        <v>23.874474860207837</v>
      </c>
      <c r="I23" s="2">
        <f t="shared" si="21"/>
        <v>25.359168133917173</v>
      </c>
      <c r="J23" s="2">
        <f t="shared" si="21"/>
        <v>26.383819504475852</v>
      </c>
      <c r="K23" s="2">
        <f t="shared" si="21"/>
        <v>26.383819504475852</v>
      </c>
      <c r="L23" s="2">
        <f t="shared" si="21"/>
        <v>25.049825582082818</v>
      </c>
      <c r="M23" s="2">
        <f t="shared" si="21"/>
        <v>29.274877404268924</v>
      </c>
      <c r="N23" s="2">
        <f t="shared" si="21"/>
        <v>29.274877404268924</v>
      </c>
      <c r="O23" s="2">
        <f t="shared" si="21"/>
        <v>32.343079746501907</v>
      </c>
      <c r="P23" s="2">
        <f t="shared" si="21"/>
        <v>29.875006331624338</v>
      </c>
      <c r="Q23" s="2">
        <f t="shared" si="21"/>
        <v>25.531717742813317</v>
      </c>
      <c r="R23" s="2">
        <f t="shared" si="21"/>
        <v>34.635762462886497</v>
      </c>
      <c r="S23" s="2">
        <f t="shared" si="21"/>
        <v>32.995906003562574</v>
      </c>
      <c r="T23" s="2">
        <f t="shared" si="21"/>
        <v>31.914647178516645</v>
      </c>
      <c r="U23" s="2">
        <f t="shared" si="21"/>
        <v>31.744950677435572</v>
      </c>
      <c r="V23" s="2">
        <f t="shared" si="21"/>
        <v>37.43180263379746</v>
      </c>
      <c r="W23" s="2">
        <f t="shared" si="21"/>
        <v>33.36300692954385</v>
      </c>
      <c r="X23" s="2">
        <f>(X22-X21)/LN(X22/X21)</f>
        <v>33.36300692954385</v>
      </c>
      <c r="Y23" s="2">
        <f>(Y22-Y21)/LN(Y22/Y21)</f>
        <v>33.790258615653272</v>
      </c>
      <c r="Z23" s="2">
        <f t="shared" ref="Z23:AM23" si="22">(Z22-Z21)/LN(Z22/Z21)</f>
        <v>33.190473494384428</v>
      </c>
      <c r="AA23" s="2">
        <f t="shared" si="22"/>
        <v>40.213083235865717</v>
      </c>
      <c r="AB23" s="2">
        <f t="shared" si="22"/>
        <v>38.882578158025041</v>
      </c>
      <c r="AC23" s="2">
        <f t="shared" si="22"/>
        <v>35.237073401481915</v>
      </c>
      <c r="AD23" s="2">
        <f t="shared" si="22"/>
        <v>34.810901292968822</v>
      </c>
      <c r="AE23" s="2">
        <f t="shared" si="22"/>
        <v>45.9859918984004</v>
      </c>
      <c r="AF23" s="2">
        <f t="shared" si="22"/>
        <v>38.551408754250097</v>
      </c>
      <c r="AG23" s="2">
        <f t="shared" si="22"/>
        <v>37.525746150720309</v>
      </c>
      <c r="AH23" s="2">
        <f t="shared" si="22"/>
        <v>35.830359549452922</v>
      </c>
      <c r="AI23" s="2">
        <f t="shared" si="22"/>
        <v>33.609651304869303</v>
      </c>
      <c r="AJ23" s="2">
        <f t="shared" si="22"/>
        <v>49.080308517038922</v>
      </c>
      <c r="AK23" s="2">
        <f t="shared" si="22"/>
        <v>39.460855398022908</v>
      </c>
      <c r="AL23" s="2">
        <f t="shared" si="22"/>
        <v>46.542538226860849</v>
      </c>
      <c r="AM23" s="2">
        <f t="shared" si="22"/>
        <v>33.36300692954385</v>
      </c>
      <c r="AP23" s="5">
        <f t="shared" ref="AP23" si="23">(AP22-AP21)/LN(AP22/AP21)</f>
        <v>34.82266368319948</v>
      </c>
    </row>
    <row r="24" spans="1:42" x14ac:dyDescent="0.3">
      <c r="C24" s="13"/>
      <c r="AP24" s="5"/>
    </row>
    <row r="25" spans="1:42" ht="16.3" x14ac:dyDescent="0.35">
      <c r="A25" s="13" t="s">
        <v>32</v>
      </c>
      <c r="B25" s="6" t="s">
        <v>36</v>
      </c>
      <c r="C25" s="13" t="s">
        <v>34</v>
      </c>
      <c r="D25" s="6">
        <f>D19-D17</f>
        <v>6</v>
      </c>
      <c r="E25" s="6">
        <f>E19-E17</f>
        <v>8</v>
      </c>
      <c r="F25" s="6">
        <f t="shared" ref="F25:W25" si="24">F19-F17</f>
        <v>10</v>
      </c>
      <c r="G25" s="6">
        <f t="shared" si="24"/>
        <v>11</v>
      </c>
      <c r="H25" s="6">
        <f t="shared" si="24"/>
        <v>12</v>
      </c>
      <c r="I25" s="6">
        <f t="shared" si="24"/>
        <v>13</v>
      </c>
      <c r="J25" s="6">
        <f t="shared" si="24"/>
        <v>14</v>
      </c>
      <c r="K25" s="6">
        <f t="shared" si="24"/>
        <v>15</v>
      </c>
      <c r="L25" s="6">
        <f t="shared" si="24"/>
        <v>41</v>
      </c>
      <c r="M25" s="6">
        <f t="shared" si="24"/>
        <v>14</v>
      </c>
      <c r="N25" s="6">
        <f t="shared" si="24"/>
        <v>15</v>
      </c>
      <c r="O25" s="6">
        <f t="shared" si="24"/>
        <v>16</v>
      </c>
      <c r="P25" s="6">
        <f t="shared" si="24"/>
        <v>17</v>
      </c>
      <c r="Q25" s="6">
        <f t="shared" si="24"/>
        <v>17</v>
      </c>
      <c r="R25" s="6">
        <f t="shared" si="24"/>
        <v>18</v>
      </c>
      <c r="S25" s="6">
        <f t="shared" si="24"/>
        <v>18</v>
      </c>
      <c r="T25" s="6">
        <f t="shared" si="24"/>
        <v>21</v>
      </c>
      <c r="U25" s="6">
        <f t="shared" si="24"/>
        <v>20</v>
      </c>
      <c r="V25" s="6">
        <f t="shared" si="24"/>
        <v>25</v>
      </c>
      <c r="W25" s="6">
        <f t="shared" si="24"/>
        <v>21</v>
      </c>
      <c r="X25" s="6">
        <f>X19-X17</f>
        <v>20</v>
      </c>
      <c r="Y25" s="6">
        <f>Y19-Y17</f>
        <v>21</v>
      </c>
      <c r="Z25" s="6">
        <f t="shared" ref="Z25:AM25" si="25">Z19-Z17</f>
        <v>21</v>
      </c>
      <c r="AA25" s="6">
        <f t="shared" si="25"/>
        <v>23</v>
      </c>
      <c r="AB25" s="6">
        <f t="shared" si="25"/>
        <v>26</v>
      </c>
      <c r="AC25" s="6">
        <f t="shared" si="25"/>
        <v>23</v>
      </c>
      <c r="AD25" s="6">
        <f t="shared" si="25"/>
        <v>22</v>
      </c>
      <c r="AE25" s="6">
        <f t="shared" si="25"/>
        <v>20</v>
      </c>
      <c r="AF25" s="6">
        <f t="shared" si="25"/>
        <v>25</v>
      </c>
      <c r="AG25" s="6">
        <f t="shared" si="25"/>
        <v>25</v>
      </c>
      <c r="AH25" s="6">
        <f t="shared" si="25"/>
        <v>27</v>
      </c>
      <c r="AI25" s="6">
        <f t="shared" si="25"/>
        <v>21</v>
      </c>
      <c r="AJ25" s="6">
        <f t="shared" si="25"/>
        <v>27</v>
      </c>
      <c r="AK25" s="6">
        <f t="shared" si="25"/>
        <v>26</v>
      </c>
      <c r="AL25" s="6">
        <f t="shared" si="25"/>
        <v>32</v>
      </c>
      <c r="AM25" s="6">
        <f t="shared" si="25"/>
        <v>23</v>
      </c>
      <c r="AP25" s="5">
        <f t="shared" ref="AP25" si="26">AP19-AP17</f>
        <v>22.068965517241367</v>
      </c>
    </row>
    <row r="26" spans="1:42" ht="16.3" x14ac:dyDescent="0.35">
      <c r="C26" s="13" t="s">
        <v>35</v>
      </c>
      <c r="D26" s="6">
        <f>D15-D13</f>
        <v>9</v>
      </c>
      <c r="E26" s="6">
        <f>E15-E13</f>
        <v>12</v>
      </c>
      <c r="F26" s="6">
        <f t="shared" ref="F26:W26" si="27">F15-F13</f>
        <v>15</v>
      </c>
      <c r="G26" s="6">
        <f t="shared" si="27"/>
        <v>15</v>
      </c>
      <c r="H26" s="6">
        <f t="shared" si="27"/>
        <v>21</v>
      </c>
      <c r="I26" s="6">
        <f t="shared" si="27"/>
        <v>19</v>
      </c>
      <c r="J26" s="6">
        <f t="shared" si="27"/>
        <v>20</v>
      </c>
      <c r="K26" s="6">
        <f t="shared" si="27"/>
        <v>20</v>
      </c>
      <c r="L26" s="6">
        <f t="shared" si="27"/>
        <v>16</v>
      </c>
      <c r="M26" s="6">
        <f t="shared" si="27"/>
        <v>22</v>
      </c>
      <c r="N26" s="6">
        <f t="shared" si="27"/>
        <v>22</v>
      </c>
      <c r="O26" s="6">
        <f t="shared" si="27"/>
        <v>25</v>
      </c>
      <c r="P26" s="6">
        <f t="shared" si="27"/>
        <v>23</v>
      </c>
      <c r="Q26" s="6">
        <f t="shared" si="27"/>
        <v>20</v>
      </c>
      <c r="R26" s="6">
        <f t="shared" si="27"/>
        <v>26</v>
      </c>
      <c r="S26" s="6">
        <f t="shared" si="27"/>
        <v>24</v>
      </c>
      <c r="T26" s="6">
        <f t="shared" si="27"/>
        <v>25</v>
      </c>
      <c r="U26" s="6">
        <f t="shared" si="27"/>
        <v>24</v>
      </c>
      <c r="V26" s="6">
        <f t="shared" si="27"/>
        <v>30</v>
      </c>
      <c r="W26" s="6">
        <f t="shared" si="27"/>
        <v>26</v>
      </c>
      <c r="X26" s="6">
        <f>X15-X13</f>
        <v>26</v>
      </c>
      <c r="Y26" s="6">
        <f>Y15-Y13</f>
        <v>26</v>
      </c>
      <c r="Z26" s="6">
        <f t="shared" ref="Z26:AM26" si="28">Z15-Z13</f>
        <v>25</v>
      </c>
      <c r="AA26" s="6">
        <f t="shared" si="28"/>
        <v>29</v>
      </c>
      <c r="AB26" s="6">
        <f t="shared" si="28"/>
        <v>31</v>
      </c>
      <c r="AC26" s="6">
        <f t="shared" si="28"/>
        <v>27</v>
      </c>
      <c r="AD26" s="6">
        <f t="shared" si="28"/>
        <v>27</v>
      </c>
      <c r="AE26" s="6">
        <f t="shared" si="28"/>
        <v>33</v>
      </c>
      <c r="AF26" s="6">
        <f t="shared" si="28"/>
        <v>29</v>
      </c>
      <c r="AG26" s="6">
        <f t="shared" si="28"/>
        <v>28</v>
      </c>
      <c r="AH26" s="6">
        <f t="shared" si="28"/>
        <v>28</v>
      </c>
      <c r="AI26" s="6">
        <f t="shared" si="28"/>
        <v>25</v>
      </c>
      <c r="AJ26" s="6">
        <f t="shared" si="28"/>
        <v>36</v>
      </c>
      <c r="AK26" s="6">
        <f t="shared" si="28"/>
        <v>32</v>
      </c>
      <c r="AL26" s="6">
        <f t="shared" si="28"/>
        <v>39</v>
      </c>
      <c r="AM26" s="6">
        <f t="shared" si="28"/>
        <v>26</v>
      </c>
      <c r="AP26" s="5">
        <f t="shared" ref="AP26" si="29">AP15-AP13</f>
        <v>26.551724137931018</v>
      </c>
    </row>
    <row r="27" spans="1:42" ht="16.3" x14ac:dyDescent="0.35">
      <c r="C27" s="13" t="s">
        <v>32</v>
      </c>
      <c r="D27" s="2">
        <f>(D26-D25)/LN(D26/D25)</f>
        <v>7.3989103871292947</v>
      </c>
      <c r="E27" s="2">
        <f>(E26-E25)/LN(E26/E25)</f>
        <v>9.8652138495057269</v>
      </c>
      <c r="F27" s="2">
        <f t="shared" ref="F27:W27" si="30">(F26-F25)/LN(F26/F25)</f>
        <v>12.331517311882159</v>
      </c>
      <c r="G27" s="2">
        <f t="shared" si="30"/>
        <v>12.896780398992885</v>
      </c>
      <c r="H27" s="2">
        <f t="shared" si="30"/>
        <v>16.082462636022989</v>
      </c>
      <c r="I27" s="2">
        <f t="shared" si="30"/>
        <v>15.810709059826889</v>
      </c>
      <c r="J27" s="2">
        <f t="shared" si="30"/>
        <v>16.822039512342773</v>
      </c>
      <c r="K27" s="2">
        <f t="shared" si="30"/>
        <v>17.38029748391104</v>
      </c>
      <c r="L27" s="2">
        <f t="shared" si="30"/>
        <v>26.567951650862039</v>
      </c>
      <c r="M27" s="2">
        <f t="shared" si="30"/>
        <v>17.69969757798447</v>
      </c>
      <c r="N27" s="2">
        <f t="shared" si="30"/>
        <v>18.277132131955302</v>
      </c>
      <c r="O27" s="2">
        <f t="shared" si="30"/>
        <v>20.166390529760474</v>
      </c>
      <c r="P27" s="2">
        <f t="shared" si="30"/>
        <v>19.849089235531089</v>
      </c>
      <c r="Q27" s="2">
        <f t="shared" si="30"/>
        <v>18.459388141866103</v>
      </c>
      <c r="R27" s="2">
        <f t="shared" si="30"/>
        <v>21.755400866032666</v>
      </c>
      <c r="S27" s="2">
        <f t="shared" si="30"/>
        <v>20.856356980693246</v>
      </c>
      <c r="T27" s="2">
        <f t="shared" si="30"/>
        <v>22.941911628470525</v>
      </c>
      <c r="U27" s="2">
        <f t="shared" si="30"/>
        <v>21.939259790988313</v>
      </c>
      <c r="V27" s="2">
        <f t="shared" si="30"/>
        <v>27.424074738735392</v>
      </c>
      <c r="W27" s="2">
        <f t="shared" si="30"/>
        <v>23.411078370561388</v>
      </c>
      <c r="X27" s="2">
        <f>(X26-X25)/LN(X26/X25)</f>
        <v>22.868968120250408</v>
      </c>
      <c r="Y27" s="2">
        <f>(Y26-Y25)/LN(Y26/Y25)</f>
        <v>23.411078370561388</v>
      </c>
      <c r="Z27" s="2">
        <f t="shared" ref="Z27:AM27" si="31">(Z26-Z25)/LN(Z26/Z25)</f>
        <v>22.941911628470525</v>
      </c>
      <c r="AA27" s="2">
        <f t="shared" si="31"/>
        <v>25.884202853377044</v>
      </c>
      <c r="AB27" s="2">
        <f t="shared" si="31"/>
        <v>28.426749983535419</v>
      </c>
      <c r="AC27" s="2">
        <f t="shared" si="31"/>
        <v>24.946575338030957</v>
      </c>
      <c r="AD27" s="2">
        <f t="shared" si="31"/>
        <v>24.414728582671302</v>
      </c>
      <c r="AE27" s="2">
        <f t="shared" si="31"/>
        <v>25.959747443192043</v>
      </c>
      <c r="AF27" s="2">
        <f t="shared" si="31"/>
        <v>26.950544819160143</v>
      </c>
      <c r="AG27" s="2">
        <f t="shared" si="31"/>
        <v>26.471673891505134</v>
      </c>
      <c r="AH27" s="2">
        <f t="shared" si="31"/>
        <v>27.496969429789324</v>
      </c>
      <c r="AI27" s="2">
        <f t="shared" si="31"/>
        <v>22.941911628470525</v>
      </c>
      <c r="AJ27" s="2">
        <f t="shared" si="31"/>
        <v>31.28453547103987</v>
      </c>
      <c r="AK27" s="2">
        <f t="shared" si="31"/>
        <v>28.896254842659062</v>
      </c>
      <c r="AL27" s="2">
        <f t="shared" si="31"/>
        <v>35.384676848280016</v>
      </c>
      <c r="AM27" s="2">
        <f t="shared" si="31"/>
        <v>24.469357095379387</v>
      </c>
      <c r="AP27" s="5">
        <f t="shared" ref="AP27" si="32">(AP26-AP25)/LN(AP26/AP25)</f>
        <v>24.241303983049125</v>
      </c>
    </row>
    <row r="28" spans="1:42" x14ac:dyDescent="0.3">
      <c r="C28" s="13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P28" s="5"/>
    </row>
    <row r="29" spans="1:42" ht="16.3" x14ac:dyDescent="0.35">
      <c r="A29" s="13" t="s">
        <v>32</v>
      </c>
      <c r="B29" s="6" t="s">
        <v>37</v>
      </c>
      <c r="C29" s="13" t="s">
        <v>34</v>
      </c>
      <c r="D29" s="6">
        <f>D14-D12</f>
        <v>2</v>
      </c>
      <c r="E29" s="6">
        <f>E14-E12</f>
        <v>5</v>
      </c>
      <c r="F29" s="6">
        <f t="shared" ref="F29:W29" si="33">F14-F12</f>
        <v>7</v>
      </c>
      <c r="G29" s="6">
        <f t="shared" si="33"/>
        <v>7</v>
      </c>
      <c r="H29" s="6">
        <f t="shared" si="33"/>
        <v>9</v>
      </c>
      <c r="I29" s="6">
        <f t="shared" si="33"/>
        <v>10</v>
      </c>
      <c r="J29" s="6">
        <f t="shared" si="33"/>
        <v>11</v>
      </c>
      <c r="K29" s="6">
        <f t="shared" si="33"/>
        <v>18</v>
      </c>
      <c r="L29" s="6">
        <f t="shared" si="33"/>
        <v>7</v>
      </c>
      <c r="M29" s="6">
        <f t="shared" si="33"/>
        <v>10</v>
      </c>
      <c r="N29" s="6">
        <f t="shared" si="33"/>
        <v>11</v>
      </c>
      <c r="O29" s="6">
        <f t="shared" si="33"/>
        <v>14</v>
      </c>
      <c r="P29" s="6">
        <f t="shared" si="33"/>
        <v>12</v>
      </c>
      <c r="Q29" s="6">
        <f t="shared" si="33"/>
        <v>14</v>
      </c>
      <c r="R29" s="6">
        <f t="shared" si="33"/>
        <v>11</v>
      </c>
      <c r="S29" s="6">
        <f t="shared" si="33"/>
        <v>13</v>
      </c>
      <c r="T29" s="6">
        <f t="shared" si="33"/>
        <v>13</v>
      </c>
      <c r="U29" s="6">
        <f t="shared" si="33"/>
        <v>12</v>
      </c>
      <c r="V29" s="6">
        <f t="shared" si="33"/>
        <v>10</v>
      </c>
      <c r="W29" s="6">
        <f t="shared" si="33"/>
        <v>13</v>
      </c>
      <c r="X29" s="6">
        <f>X14-X12</f>
        <v>12</v>
      </c>
      <c r="Y29" s="6">
        <f>Y14-Y12</f>
        <v>12</v>
      </c>
      <c r="Z29" s="6">
        <f t="shared" ref="Z29:AM29" si="34">Z14-Z12</f>
        <v>13</v>
      </c>
      <c r="AA29" s="6">
        <f t="shared" si="34"/>
        <v>12</v>
      </c>
      <c r="AB29" s="6">
        <f t="shared" si="34"/>
        <v>13</v>
      </c>
      <c r="AC29" s="6">
        <f t="shared" si="34"/>
        <v>13</v>
      </c>
      <c r="AD29" s="6">
        <f t="shared" si="34"/>
        <v>13</v>
      </c>
      <c r="AE29" s="6">
        <f t="shared" si="34"/>
        <v>9</v>
      </c>
      <c r="AF29" s="6">
        <f t="shared" si="34"/>
        <v>12</v>
      </c>
      <c r="AG29" s="6">
        <f t="shared" si="34"/>
        <v>13</v>
      </c>
      <c r="AH29" s="6">
        <f t="shared" si="34"/>
        <v>13</v>
      </c>
      <c r="AI29" s="6">
        <f t="shared" si="34"/>
        <v>13</v>
      </c>
      <c r="AJ29" s="6">
        <f t="shared" si="34"/>
        <v>10</v>
      </c>
      <c r="AK29" s="6">
        <f t="shared" si="34"/>
        <v>14</v>
      </c>
      <c r="AL29" s="6">
        <f t="shared" si="34"/>
        <v>20</v>
      </c>
      <c r="AM29" s="6">
        <f t="shared" si="34"/>
        <v>16</v>
      </c>
      <c r="AP29" s="5">
        <f t="shared" ref="AP29" si="35">AP14-AP12</f>
        <v>12.620689655172427</v>
      </c>
    </row>
    <row r="30" spans="1:42" ht="16.3" x14ac:dyDescent="0.35">
      <c r="C30" s="13" t="s">
        <v>35</v>
      </c>
      <c r="D30" s="6">
        <f>D19-D17</f>
        <v>6</v>
      </c>
      <c r="E30" s="6">
        <f>E19-E17</f>
        <v>8</v>
      </c>
      <c r="F30" s="6">
        <f t="shared" ref="F30:W30" si="36">F19-F17</f>
        <v>10</v>
      </c>
      <c r="G30" s="6">
        <f t="shared" si="36"/>
        <v>11</v>
      </c>
      <c r="H30" s="6">
        <f t="shared" si="36"/>
        <v>12</v>
      </c>
      <c r="I30" s="6">
        <f t="shared" si="36"/>
        <v>13</v>
      </c>
      <c r="J30" s="6">
        <f t="shared" si="36"/>
        <v>14</v>
      </c>
      <c r="K30" s="6">
        <f t="shared" si="36"/>
        <v>15</v>
      </c>
      <c r="L30" s="6">
        <f t="shared" si="36"/>
        <v>41</v>
      </c>
      <c r="M30" s="6">
        <f t="shared" si="36"/>
        <v>14</v>
      </c>
      <c r="N30" s="6">
        <f t="shared" si="36"/>
        <v>15</v>
      </c>
      <c r="O30" s="6">
        <f t="shared" si="36"/>
        <v>16</v>
      </c>
      <c r="P30" s="6">
        <f t="shared" si="36"/>
        <v>17</v>
      </c>
      <c r="Q30" s="6">
        <f t="shared" si="36"/>
        <v>17</v>
      </c>
      <c r="R30" s="6">
        <f t="shared" si="36"/>
        <v>18</v>
      </c>
      <c r="S30" s="6">
        <f t="shared" si="36"/>
        <v>18</v>
      </c>
      <c r="T30" s="6">
        <f t="shared" si="36"/>
        <v>21</v>
      </c>
      <c r="U30" s="6">
        <f t="shared" si="36"/>
        <v>20</v>
      </c>
      <c r="V30" s="6">
        <f t="shared" si="36"/>
        <v>25</v>
      </c>
      <c r="W30" s="6">
        <f t="shared" si="36"/>
        <v>21</v>
      </c>
      <c r="X30" s="6">
        <f>X19-X17</f>
        <v>20</v>
      </c>
      <c r="Y30" s="6">
        <f>Y19-Y17</f>
        <v>21</v>
      </c>
      <c r="Z30" s="6">
        <f t="shared" ref="Z30:AM30" si="37">Z19-Z17</f>
        <v>21</v>
      </c>
      <c r="AA30" s="6">
        <f t="shared" si="37"/>
        <v>23</v>
      </c>
      <c r="AB30" s="6">
        <f t="shared" si="37"/>
        <v>26</v>
      </c>
      <c r="AC30" s="6">
        <f t="shared" si="37"/>
        <v>23</v>
      </c>
      <c r="AD30" s="6">
        <f t="shared" si="37"/>
        <v>22</v>
      </c>
      <c r="AE30" s="6">
        <f t="shared" si="37"/>
        <v>20</v>
      </c>
      <c r="AF30" s="6">
        <f t="shared" si="37"/>
        <v>25</v>
      </c>
      <c r="AG30" s="6">
        <f t="shared" si="37"/>
        <v>25</v>
      </c>
      <c r="AH30" s="6">
        <f t="shared" si="37"/>
        <v>27</v>
      </c>
      <c r="AI30" s="6">
        <f t="shared" si="37"/>
        <v>21</v>
      </c>
      <c r="AJ30" s="6">
        <f t="shared" si="37"/>
        <v>27</v>
      </c>
      <c r="AK30" s="6">
        <f t="shared" si="37"/>
        <v>26</v>
      </c>
      <c r="AL30" s="6">
        <f t="shared" si="37"/>
        <v>32</v>
      </c>
      <c r="AM30" s="6">
        <f t="shared" si="37"/>
        <v>23</v>
      </c>
      <c r="AP30" s="5">
        <f t="shared" ref="AP30" si="38">AP19-AP17</f>
        <v>22.068965517241367</v>
      </c>
    </row>
    <row r="31" spans="1:42" ht="16.3" x14ac:dyDescent="0.35">
      <c r="C31" s="13" t="s">
        <v>32</v>
      </c>
      <c r="D31" s="2">
        <f>(D30-D29)/LN(D30/D29)</f>
        <v>3.6409569065073493</v>
      </c>
      <c r="E31" s="2">
        <f>(E30-E29)/LN(E30/E29)</f>
        <v>6.3829294357033293</v>
      </c>
      <c r="F31" s="2">
        <f t="shared" ref="F31:W31" si="39">(F30-F29)/LN(F30/F29)</f>
        <v>8.4110197561713864</v>
      </c>
      <c r="G31" s="2">
        <f t="shared" si="39"/>
        <v>8.8498487889922348</v>
      </c>
      <c r="H31" s="2">
        <f t="shared" si="39"/>
        <v>10.428178490346623</v>
      </c>
      <c r="I31" s="2">
        <f t="shared" si="39"/>
        <v>11.434484060125204</v>
      </c>
      <c r="J31" s="2">
        <f t="shared" si="39"/>
        <v>12.439767845726537</v>
      </c>
      <c r="K31" s="2">
        <f t="shared" si="39"/>
        <v>16.454444843241234</v>
      </c>
      <c r="L31" s="2">
        <f t="shared" si="39"/>
        <v>19.234447300431913</v>
      </c>
      <c r="M31" s="2">
        <f t="shared" si="39"/>
        <v>11.888053647953846</v>
      </c>
      <c r="N31" s="2">
        <f t="shared" si="39"/>
        <v>12.896780398992885</v>
      </c>
      <c r="O31" s="2">
        <f t="shared" si="39"/>
        <v>14.977751378837242</v>
      </c>
      <c r="P31" s="2">
        <f t="shared" si="39"/>
        <v>14.355164808143819</v>
      </c>
      <c r="Q31" s="2">
        <f t="shared" si="39"/>
        <v>15.451491464933714</v>
      </c>
      <c r="R31" s="2">
        <f t="shared" si="39"/>
        <v>14.213876625215851</v>
      </c>
      <c r="S31" s="2">
        <f t="shared" si="39"/>
        <v>15.364646051784067</v>
      </c>
      <c r="T31" s="2">
        <f t="shared" si="39"/>
        <v>16.681503464771925</v>
      </c>
      <c r="U31" s="2">
        <f t="shared" si="39"/>
        <v>15.66092151176974</v>
      </c>
      <c r="V31" s="2">
        <f t="shared" si="39"/>
        <v>16.370350019059369</v>
      </c>
      <c r="W31" s="2">
        <f t="shared" si="39"/>
        <v>16.681503464771925</v>
      </c>
      <c r="X31" s="2">
        <f>(X30-X29)/LN(X30/X29)</f>
        <v>15.66092151176974</v>
      </c>
      <c r="Y31" s="2">
        <f>(Y30-Y29)/LN(Y30/Y29)</f>
        <v>16.082462636022989</v>
      </c>
      <c r="Z31" s="2">
        <f t="shared" ref="Z31:AM31" si="40">(Z30-Z29)/LN(Z30/Z29)</f>
        <v>16.681503464771925</v>
      </c>
      <c r="AA31" s="2">
        <f t="shared" si="40"/>
        <v>16.907793158797435</v>
      </c>
      <c r="AB31" s="2">
        <f t="shared" si="40"/>
        <v>18.755035531556526</v>
      </c>
      <c r="AC31" s="2">
        <f t="shared" si="40"/>
        <v>17.527105628220557</v>
      </c>
      <c r="AD31" s="2">
        <f t="shared" si="40"/>
        <v>17.107238376999771</v>
      </c>
      <c r="AE31" s="2">
        <f t="shared" si="40"/>
        <v>13.775696905744091</v>
      </c>
      <c r="AF31" s="2">
        <f t="shared" si="40"/>
        <v>17.711915488248529</v>
      </c>
      <c r="AG31" s="2">
        <f t="shared" si="40"/>
        <v>18.350687115616374</v>
      </c>
      <c r="AH31" s="2">
        <f t="shared" si="40"/>
        <v>19.15479446065854</v>
      </c>
      <c r="AI31" s="2">
        <f t="shared" si="40"/>
        <v>16.681503464771925</v>
      </c>
      <c r="AJ31" s="2">
        <f t="shared" si="40"/>
        <v>17.115499274144256</v>
      </c>
      <c r="AK31" s="2">
        <f t="shared" si="40"/>
        <v>19.384878755733688</v>
      </c>
      <c r="AL31" s="2">
        <f t="shared" si="40"/>
        <v>25.531717742813317</v>
      </c>
      <c r="AM31" s="2">
        <f t="shared" si="40"/>
        <v>19.288768348025339</v>
      </c>
      <c r="AP31" s="5">
        <f t="shared" ref="AP31" si="41">(AP30-AP29)/LN(AP30/AP29)</f>
        <v>16.90709872733288</v>
      </c>
    </row>
    <row r="32" spans="1:42" x14ac:dyDescent="0.3">
      <c r="C32" s="1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P32" s="5"/>
    </row>
    <row r="33" spans="1:44" ht="16.3" x14ac:dyDescent="0.35">
      <c r="A33" s="13" t="s">
        <v>32</v>
      </c>
      <c r="B33" s="6" t="s">
        <v>38</v>
      </c>
      <c r="C33" s="13" t="s">
        <v>34</v>
      </c>
      <c r="D33" s="6">
        <f>D18-D16</f>
        <v>1</v>
      </c>
      <c r="E33" s="6">
        <f>E18-E16</f>
        <v>3</v>
      </c>
      <c r="F33" s="6">
        <f t="shared" ref="F33:W33" si="42">F18-F16</f>
        <v>5</v>
      </c>
      <c r="G33" s="6">
        <f t="shared" si="42"/>
        <v>6</v>
      </c>
      <c r="H33" s="6">
        <f t="shared" si="42"/>
        <v>7</v>
      </c>
      <c r="I33" s="6">
        <f t="shared" si="42"/>
        <v>5</v>
      </c>
      <c r="J33" s="6">
        <f t="shared" si="42"/>
        <v>8</v>
      </c>
      <c r="K33" s="6">
        <f t="shared" si="42"/>
        <v>8</v>
      </c>
      <c r="L33" s="6">
        <f t="shared" si="42"/>
        <v>10</v>
      </c>
      <c r="M33" s="6">
        <f t="shared" si="42"/>
        <v>7</v>
      </c>
      <c r="N33" s="6">
        <f t="shared" si="42"/>
        <v>8</v>
      </c>
      <c r="O33" s="6">
        <f t="shared" si="42"/>
        <v>15</v>
      </c>
      <c r="P33" s="6">
        <f t="shared" si="42"/>
        <v>9</v>
      </c>
      <c r="Q33" s="6">
        <f t="shared" si="42"/>
        <v>13</v>
      </c>
      <c r="R33" s="6">
        <f t="shared" si="42"/>
        <v>10</v>
      </c>
      <c r="S33" s="6">
        <f t="shared" si="42"/>
        <v>10</v>
      </c>
      <c r="T33" s="6">
        <f t="shared" si="42"/>
        <v>10</v>
      </c>
      <c r="U33" s="6">
        <f t="shared" si="42"/>
        <v>9</v>
      </c>
      <c r="V33" s="6">
        <f t="shared" si="42"/>
        <v>7</v>
      </c>
      <c r="W33" s="6">
        <f t="shared" si="42"/>
        <v>10</v>
      </c>
      <c r="X33" s="6">
        <f>X18-X16</f>
        <v>10</v>
      </c>
      <c r="Y33" s="6">
        <f>Y18-Y16</f>
        <v>10</v>
      </c>
      <c r="Z33" s="6">
        <f t="shared" ref="Z33:AM33" si="43">Z18-Z16</f>
        <v>10</v>
      </c>
      <c r="AA33" s="6">
        <f t="shared" si="43"/>
        <v>6</v>
      </c>
      <c r="AB33" s="6">
        <f t="shared" si="43"/>
        <v>9</v>
      </c>
      <c r="AC33" s="6">
        <f t="shared" si="43"/>
        <v>10</v>
      </c>
      <c r="AD33" s="6">
        <f t="shared" si="43"/>
        <v>10</v>
      </c>
      <c r="AE33" s="6">
        <f t="shared" si="43"/>
        <v>4</v>
      </c>
      <c r="AF33" s="6">
        <f t="shared" si="43"/>
        <v>9</v>
      </c>
      <c r="AG33" s="6">
        <f t="shared" si="43"/>
        <v>10</v>
      </c>
      <c r="AH33" s="6">
        <f t="shared" si="43"/>
        <v>11</v>
      </c>
      <c r="AI33" s="6">
        <f t="shared" si="43"/>
        <v>11</v>
      </c>
      <c r="AJ33" s="6">
        <f t="shared" si="43"/>
        <v>7</v>
      </c>
      <c r="AK33" s="6">
        <f t="shared" si="43"/>
        <v>12</v>
      </c>
      <c r="AL33" s="6">
        <f t="shared" si="43"/>
        <v>11</v>
      </c>
      <c r="AM33" s="6">
        <f t="shared" si="43"/>
        <v>14</v>
      </c>
      <c r="AP33" s="5">
        <f t="shared" ref="AP33" si="44">AP18-AP16</f>
        <v>9.6551724137930961</v>
      </c>
    </row>
    <row r="34" spans="1:44" ht="16.3" x14ac:dyDescent="0.35">
      <c r="C34" s="13" t="s">
        <v>35</v>
      </c>
      <c r="D34" s="6">
        <f>D14-D12</f>
        <v>2</v>
      </c>
      <c r="E34" s="6">
        <f>E14-E12</f>
        <v>5</v>
      </c>
      <c r="F34" s="6">
        <f t="shared" ref="F34:W34" si="45">F14-F12</f>
        <v>7</v>
      </c>
      <c r="G34" s="6">
        <f t="shared" si="45"/>
        <v>7</v>
      </c>
      <c r="H34" s="6">
        <f t="shared" si="45"/>
        <v>9</v>
      </c>
      <c r="I34" s="6">
        <f t="shared" si="45"/>
        <v>10</v>
      </c>
      <c r="J34" s="6">
        <f t="shared" si="45"/>
        <v>11</v>
      </c>
      <c r="K34" s="6">
        <f t="shared" si="45"/>
        <v>18</v>
      </c>
      <c r="L34" s="6">
        <f t="shared" si="45"/>
        <v>7</v>
      </c>
      <c r="M34" s="6">
        <f t="shared" si="45"/>
        <v>10</v>
      </c>
      <c r="N34" s="6">
        <f t="shared" si="45"/>
        <v>11</v>
      </c>
      <c r="O34" s="6">
        <f t="shared" si="45"/>
        <v>14</v>
      </c>
      <c r="P34" s="6">
        <f t="shared" si="45"/>
        <v>12</v>
      </c>
      <c r="Q34" s="6">
        <f t="shared" si="45"/>
        <v>14</v>
      </c>
      <c r="R34" s="6">
        <f t="shared" si="45"/>
        <v>11</v>
      </c>
      <c r="S34" s="6">
        <f t="shared" si="45"/>
        <v>13</v>
      </c>
      <c r="T34" s="6">
        <f t="shared" si="45"/>
        <v>13</v>
      </c>
      <c r="U34" s="6">
        <f t="shared" si="45"/>
        <v>12</v>
      </c>
      <c r="V34" s="6">
        <f t="shared" si="45"/>
        <v>10</v>
      </c>
      <c r="W34" s="6">
        <f t="shared" si="45"/>
        <v>13</v>
      </c>
      <c r="X34" s="6">
        <f>X14-X12</f>
        <v>12</v>
      </c>
      <c r="Y34" s="6">
        <f>Y14-Y12</f>
        <v>12</v>
      </c>
      <c r="Z34" s="6">
        <f t="shared" ref="Z34:AM34" si="46">Z14-Z12</f>
        <v>13</v>
      </c>
      <c r="AA34" s="6">
        <f t="shared" si="46"/>
        <v>12</v>
      </c>
      <c r="AB34" s="6">
        <f t="shared" si="46"/>
        <v>13</v>
      </c>
      <c r="AC34" s="6">
        <f t="shared" si="46"/>
        <v>13</v>
      </c>
      <c r="AD34" s="6">
        <f t="shared" si="46"/>
        <v>13</v>
      </c>
      <c r="AE34" s="6">
        <f t="shared" si="46"/>
        <v>9</v>
      </c>
      <c r="AF34" s="6">
        <f t="shared" si="46"/>
        <v>12</v>
      </c>
      <c r="AG34" s="6">
        <f t="shared" si="46"/>
        <v>13</v>
      </c>
      <c r="AH34" s="6">
        <f t="shared" si="46"/>
        <v>13</v>
      </c>
      <c r="AI34" s="6">
        <f t="shared" si="46"/>
        <v>13</v>
      </c>
      <c r="AJ34" s="6">
        <f t="shared" si="46"/>
        <v>10</v>
      </c>
      <c r="AK34" s="6">
        <f t="shared" si="46"/>
        <v>14</v>
      </c>
      <c r="AL34" s="6">
        <f t="shared" si="46"/>
        <v>20</v>
      </c>
      <c r="AM34" s="6">
        <f t="shared" si="46"/>
        <v>16</v>
      </c>
      <c r="AP34" s="5">
        <f t="shared" ref="AP34" si="47">AP14-AP12</f>
        <v>12.620689655172427</v>
      </c>
    </row>
    <row r="35" spans="1:44" ht="16.3" x14ac:dyDescent="0.35">
      <c r="C35" s="13" t="s">
        <v>32</v>
      </c>
      <c r="D35" s="2">
        <f>(D34-D33)/LN(D34/D33)</f>
        <v>1.4426950408889634</v>
      </c>
      <c r="E35" s="2">
        <f>(E34-E33)/LN(E34/E33)</f>
        <v>3.9152303779424349</v>
      </c>
      <c r="F35" s="2">
        <f t="shared" ref="F35:W35" si="48">(F34-F33)/LN(F34/F33)</f>
        <v>5.9440268239769232</v>
      </c>
      <c r="G35" s="2">
        <f t="shared" si="48"/>
        <v>6.4871591946308804</v>
      </c>
      <c r="H35" s="2">
        <f t="shared" si="48"/>
        <v>7.9581582867359462</v>
      </c>
      <c r="I35" s="2">
        <f t="shared" si="48"/>
        <v>7.2134752044448174</v>
      </c>
      <c r="J35" s="2">
        <f t="shared" si="48"/>
        <v>9.4205208067835216</v>
      </c>
      <c r="K35" s="2">
        <f t="shared" si="48"/>
        <v>12.331517311882159</v>
      </c>
      <c r="L35" s="2">
        <f t="shared" si="48"/>
        <v>8.4110197561713864</v>
      </c>
      <c r="M35" s="2">
        <f t="shared" si="48"/>
        <v>8.4110197561713864</v>
      </c>
      <c r="N35" s="2">
        <f t="shared" si="48"/>
        <v>9.4205208067835216</v>
      </c>
      <c r="O35" s="2">
        <f t="shared" si="48"/>
        <v>14.494251050112172</v>
      </c>
      <c r="P35" s="2">
        <f t="shared" si="48"/>
        <v>10.428178490346623</v>
      </c>
      <c r="Q35" s="2">
        <f t="shared" si="48"/>
        <v>13.493824900858231</v>
      </c>
      <c r="R35" s="2">
        <f t="shared" si="48"/>
        <v>10.492058687257062</v>
      </c>
      <c r="S35" s="2">
        <f t="shared" si="48"/>
        <v>11.434484060125204</v>
      </c>
      <c r="T35" s="2">
        <f t="shared" si="48"/>
        <v>11.434484060125204</v>
      </c>
      <c r="U35" s="2">
        <f t="shared" si="48"/>
        <v>10.428178490346623</v>
      </c>
      <c r="V35" s="2">
        <f t="shared" si="48"/>
        <v>8.4110197561713864</v>
      </c>
      <c r="W35" s="2">
        <f t="shared" si="48"/>
        <v>11.434484060125204</v>
      </c>
      <c r="X35" s="2">
        <f>(X34-X33)/LN(X34/X33)</f>
        <v>10.969629895494156</v>
      </c>
      <c r="Y35" s="2">
        <f>(Y34-Y33)/LN(Y34/Y33)</f>
        <v>10.969629895494156</v>
      </c>
      <c r="Z35" s="2">
        <f t="shared" ref="Z35:AM35" si="49">(Z34-Z33)/LN(Z34/Z33)</f>
        <v>11.434484060125204</v>
      </c>
      <c r="AA35" s="2">
        <f t="shared" si="49"/>
        <v>8.6561702453337812</v>
      </c>
      <c r="AB35" s="2">
        <f t="shared" si="49"/>
        <v>10.877700433016333</v>
      </c>
      <c r="AC35" s="2">
        <f t="shared" si="49"/>
        <v>11.434484060125204</v>
      </c>
      <c r="AD35" s="2">
        <f t="shared" si="49"/>
        <v>11.434484060125204</v>
      </c>
      <c r="AE35" s="2">
        <f t="shared" si="49"/>
        <v>6.1657586559410795</v>
      </c>
      <c r="AF35" s="2">
        <f t="shared" si="49"/>
        <v>10.428178490346623</v>
      </c>
      <c r="AG35" s="2">
        <f t="shared" si="49"/>
        <v>11.434484060125204</v>
      </c>
      <c r="AH35" s="2">
        <f t="shared" si="49"/>
        <v>11.972170593928494</v>
      </c>
      <c r="AI35" s="2">
        <f t="shared" si="49"/>
        <v>11.972170593928494</v>
      </c>
      <c r="AJ35" s="2">
        <f t="shared" si="49"/>
        <v>8.4110197561713864</v>
      </c>
      <c r="AK35" s="2">
        <f t="shared" si="49"/>
        <v>12.974318389261761</v>
      </c>
      <c r="AL35" s="2">
        <f t="shared" si="49"/>
        <v>15.054270626650217</v>
      </c>
      <c r="AM35" s="2">
        <f t="shared" si="49"/>
        <v>14.977751378837242</v>
      </c>
      <c r="AP35" s="5">
        <f t="shared" ref="AP35" si="50">(AP34-AP33)/LN(AP34/AP33)</f>
        <v>11.071818775856192</v>
      </c>
    </row>
    <row r="36" spans="1:44" x14ac:dyDescent="0.3">
      <c r="C36" s="13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P36" s="5"/>
    </row>
    <row r="37" spans="1:44" ht="16.3" x14ac:dyDescent="0.35">
      <c r="A37" s="13" t="s">
        <v>32</v>
      </c>
      <c r="B37" s="6" t="s">
        <v>38</v>
      </c>
      <c r="C37" s="13" t="s">
        <v>34</v>
      </c>
      <c r="D37" s="5">
        <f>D11-D8</f>
        <v>-3</v>
      </c>
      <c r="E37" s="5">
        <f>E11-E8</f>
        <v>1</v>
      </c>
      <c r="F37" s="5">
        <f t="shared" ref="F37:W37" si="51">F11-F8</f>
        <v>3</v>
      </c>
      <c r="G37" s="5">
        <f t="shared" si="51"/>
        <v>4</v>
      </c>
      <c r="H37" s="5">
        <f t="shared" si="51"/>
        <v>10</v>
      </c>
      <c r="I37" s="5">
        <f t="shared" si="51"/>
        <v>6</v>
      </c>
      <c r="J37" s="5">
        <f t="shared" si="51"/>
        <v>6</v>
      </c>
      <c r="K37" s="5">
        <f t="shared" si="51"/>
        <v>8</v>
      </c>
      <c r="L37" s="5">
        <f t="shared" si="51"/>
        <v>1</v>
      </c>
      <c r="M37" s="5">
        <f t="shared" si="51"/>
        <v>2</v>
      </c>
      <c r="N37" s="5">
        <f t="shared" si="51"/>
        <v>3</v>
      </c>
      <c r="O37" s="5">
        <f t="shared" si="51"/>
        <v>0</v>
      </c>
      <c r="P37" s="5">
        <f t="shared" si="51"/>
        <v>6</v>
      </c>
      <c r="Q37" s="5">
        <f t="shared" si="51"/>
        <v>12</v>
      </c>
      <c r="R37" s="5">
        <f t="shared" si="51"/>
        <v>8</v>
      </c>
      <c r="S37" s="5">
        <f t="shared" si="51"/>
        <v>10</v>
      </c>
      <c r="T37" s="5">
        <f t="shared" si="51"/>
        <v>9</v>
      </c>
      <c r="U37" s="5">
        <f t="shared" si="51"/>
        <v>7</v>
      </c>
      <c r="V37" s="5">
        <f t="shared" si="51"/>
        <v>2</v>
      </c>
      <c r="W37" s="5">
        <f t="shared" si="51"/>
        <v>5</v>
      </c>
      <c r="X37" s="5">
        <f>X11-X8</f>
        <v>8</v>
      </c>
      <c r="Y37" s="5">
        <f>Y11-Y8</f>
        <v>8</v>
      </c>
      <c r="Z37" s="5">
        <f t="shared" ref="Z37:AM37" si="52">Z11-Z8</f>
        <v>7</v>
      </c>
      <c r="AA37" s="5">
        <f t="shared" si="52"/>
        <v>6</v>
      </c>
      <c r="AB37" s="5">
        <f t="shared" si="52"/>
        <v>7</v>
      </c>
      <c r="AC37" s="5">
        <f t="shared" si="52"/>
        <v>8</v>
      </c>
      <c r="AD37" s="5">
        <f t="shared" si="52"/>
        <v>10</v>
      </c>
      <c r="AE37" s="5">
        <f t="shared" si="52"/>
        <v>-1</v>
      </c>
      <c r="AF37" s="5">
        <f t="shared" si="52"/>
        <v>5</v>
      </c>
      <c r="AG37" s="5">
        <f t="shared" si="52"/>
        <v>9</v>
      </c>
      <c r="AH37" s="5">
        <f t="shared" si="52"/>
        <v>10</v>
      </c>
      <c r="AI37" s="5">
        <f t="shared" si="52"/>
        <v>7</v>
      </c>
      <c r="AJ37" s="5">
        <f t="shared" si="52"/>
        <v>2</v>
      </c>
      <c r="AK37" s="5">
        <f t="shared" si="52"/>
        <v>11</v>
      </c>
      <c r="AL37" s="5">
        <f t="shared" si="52"/>
        <v>6</v>
      </c>
      <c r="AM37" s="5">
        <f t="shared" si="52"/>
        <v>15</v>
      </c>
      <c r="AP37" s="5">
        <f t="shared" ref="AP37" si="53">AP11-AP8</f>
        <v>6.5862068965517224</v>
      </c>
    </row>
    <row r="38" spans="1:44" ht="16.3" x14ac:dyDescent="0.35">
      <c r="C38" s="13" t="s">
        <v>35</v>
      </c>
      <c r="D38" s="6">
        <f>D18-D16</f>
        <v>1</v>
      </c>
      <c r="E38" s="6">
        <f>E18-E16</f>
        <v>3</v>
      </c>
      <c r="F38" s="6">
        <f t="shared" ref="F38:W38" si="54">F18-F16</f>
        <v>5</v>
      </c>
      <c r="G38" s="6">
        <f t="shared" si="54"/>
        <v>6</v>
      </c>
      <c r="H38" s="6">
        <f t="shared" si="54"/>
        <v>7</v>
      </c>
      <c r="I38" s="6">
        <f t="shared" si="54"/>
        <v>5</v>
      </c>
      <c r="J38" s="6">
        <f t="shared" si="54"/>
        <v>8</v>
      </c>
      <c r="K38" s="6">
        <f t="shared" si="54"/>
        <v>8</v>
      </c>
      <c r="L38" s="6">
        <f t="shared" si="54"/>
        <v>10</v>
      </c>
      <c r="M38" s="6">
        <f t="shared" si="54"/>
        <v>7</v>
      </c>
      <c r="N38" s="6">
        <f t="shared" si="54"/>
        <v>8</v>
      </c>
      <c r="O38" s="6">
        <f t="shared" si="54"/>
        <v>15</v>
      </c>
      <c r="P38" s="6">
        <f t="shared" si="54"/>
        <v>9</v>
      </c>
      <c r="Q38" s="6">
        <f t="shared" si="54"/>
        <v>13</v>
      </c>
      <c r="R38" s="6">
        <f t="shared" si="54"/>
        <v>10</v>
      </c>
      <c r="S38" s="6">
        <f t="shared" si="54"/>
        <v>10</v>
      </c>
      <c r="T38" s="6">
        <f t="shared" si="54"/>
        <v>10</v>
      </c>
      <c r="U38" s="6">
        <f t="shared" si="54"/>
        <v>9</v>
      </c>
      <c r="V38" s="6">
        <f t="shared" si="54"/>
        <v>7</v>
      </c>
      <c r="W38" s="6">
        <f t="shared" si="54"/>
        <v>10</v>
      </c>
      <c r="X38" s="6">
        <f>X18-X16</f>
        <v>10</v>
      </c>
      <c r="Y38" s="6">
        <f>Y18-Y16</f>
        <v>10</v>
      </c>
      <c r="Z38" s="6">
        <f t="shared" ref="Z38:AM38" si="55">Z18-Z16</f>
        <v>10</v>
      </c>
      <c r="AA38" s="6">
        <f t="shared" si="55"/>
        <v>6</v>
      </c>
      <c r="AB38" s="6">
        <f t="shared" si="55"/>
        <v>9</v>
      </c>
      <c r="AC38" s="6">
        <f t="shared" si="55"/>
        <v>10</v>
      </c>
      <c r="AD38" s="6">
        <f t="shared" si="55"/>
        <v>10</v>
      </c>
      <c r="AE38" s="6">
        <f t="shared" si="55"/>
        <v>4</v>
      </c>
      <c r="AF38" s="6">
        <f t="shared" si="55"/>
        <v>9</v>
      </c>
      <c r="AG38" s="6">
        <f t="shared" si="55"/>
        <v>10</v>
      </c>
      <c r="AH38" s="6">
        <f t="shared" si="55"/>
        <v>11</v>
      </c>
      <c r="AI38" s="6">
        <f t="shared" si="55"/>
        <v>11</v>
      </c>
      <c r="AJ38" s="6">
        <f t="shared" si="55"/>
        <v>7</v>
      </c>
      <c r="AK38" s="6">
        <f t="shared" si="55"/>
        <v>12</v>
      </c>
      <c r="AL38" s="6">
        <f t="shared" si="55"/>
        <v>11</v>
      </c>
      <c r="AM38" s="6">
        <f t="shared" si="55"/>
        <v>14</v>
      </c>
      <c r="AP38" s="5">
        <f t="shared" ref="AP38" si="56">AP18-AP16</f>
        <v>9.6551724137930961</v>
      </c>
    </row>
    <row r="39" spans="1:44" ht="16.3" x14ac:dyDescent="0.35">
      <c r="C39" s="13" t="s">
        <v>32</v>
      </c>
      <c r="D39" s="2" t="e">
        <f>(D38-D37)/LN(D38/D37)</f>
        <v>#NUM!</v>
      </c>
      <c r="E39" s="2">
        <f>(E38-E37)/LN(E38/E37)</f>
        <v>1.8204784532536746</v>
      </c>
      <c r="F39" s="2">
        <f t="shared" ref="F39:AM39" si="57">(F38-F37)/LN(F38/F37)</f>
        <v>3.9152303779424349</v>
      </c>
      <c r="G39" s="2">
        <f t="shared" si="57"/>
        <v>4.9326069247528634</v>
      </c>
      <c r="H39" s="2">
        <f t="shared" si="57"/>
        <v>8.4110197561713864</v>
      </c>
      <c r="I39" s="2">
        <f t="shared" si="57"/>
        <v>5.4848149477470782</v>
      </c>
      <c r="J39" s="2">
        <f t="shared" si="57"/>
        <v>6.9521189935644161</v>
      </c>
      <c r="K39" s="2" t="e">
        <f t="shared" si="57"/>
        <v>#DIV/0!</v>
      </c>
      <c r="L39" s="2">
        <f t="shared" si="57"/>
        <v>3.908650337129266</v>
      </c>
      <c r="M39" s="2">
        <f t="shared" si="57"/>
        <v>3.9911780007396405</v>
      </c>
      <c r="N39" s="2">
        <f t="shared" si="57"/>
        <v>5.0977272391163311</v>
      </c>
      <c r="O39" s="2" t="e">
        <f t="shared" si="57"/>
        <v>#DIV/0!</v>
      </c>
      <c r="P39" s="2">
        <f t="shared" si="57"/>
        <v>7.3989103871292947</v>
      </c>
      <c r="Q39" s="2">
        <f t="shared" si="57"/>
        <v>12.493330486502508</v>
      </c>
      <c r="R39" s="2">
        <f t="shared" si="57"/>
        <v>8.9628402354490984</v>
      </c>
      <c r="S39" s="2" t="e">
        <f t="shared" si="57"/>
        <v>#DIV/0!</v>
      </c>
      <c r="T39" s="2">
        <f t="shared" si="57"/>
        <v>9.4912215810298992</v>
      </c>
      <c r="U39" s="2">
        <f t="shared" si="57"/>
        <v>7.9581582867359462</v>
      </c>
      <c r="V39" s="2">
        <f t="shared" si="57"/>
        <v>3.9911780007396405</v>
      </c>
      <c r="W39" s="2">
        <f t="shared" si="57"/>
        <v>7.2134752044448174</v>
      </c>
      <c r="X39" s="2">
        <f t="shared" si="57"/>
        <v>8.9628402354490984</v>
      </c>
      <c r="Y39" s="2">
        <f t="shared" si="57"/>
        <v>8.9628402354490984</v>
      </c>
      <c r="Z39" s="2">
        <f t="shared" si="57"/>
        <v>8.4110197561713864</v>
      </c>
      <c r="AA39" s="2" t="e">
        <f t="shared" si="57"/>
        <v>#DIV/0!</v>
      </c>
      <c r="AB39" s="2">
        <f t="shared" si="57"/>
        <v>7.9581582867359462</v>
      </c>
      <c r="AC39" s="2">
        <f t="shared" si="57"/>
        <v>8.9628402354490984</v>
      </c>
      <c r="AD39" s="2" t="e">
        <f t="shared" si="57"/>
        <v>#DIV/0!</v>
      </c>
      <c r="AE39" s="2" t="e">
        <f t="shared" si="57"/>
        <v>#NUM!</v>
      </c>
      <c r="AF39" s="2">
        <f t="shared" si="57"/>
        <v>6.8051901120725464</v>
      </c>
      <c r="AG39" s="2">
        <f t="shared" si="57"/>
        <v>9.4912215810298992</v>
      </c>
      <c r="AH39" s="2">
        <f t="shared" si="57"/>
        <v>10.492058687257062</v>
      </c>
      <c r="AI39" s="2">
        <f t="shared" si="57"/>
        <v>8.8498487889922348</v>
      </c>
      <c r="AJ39" s="2">
        <f t="shared" si="57"/>
        <v>3.9911780007396405</v>
      </c>
      <c r="AK39" s="2">
        <f t="shared" si="57"/>
        <v>11.492749966698991</v>
      </c>
      <c r="AL39" s="2">
        <f t="shared" si="57"/>
        <v>8.2489765008906435</v>
      </c>
      <c r="AM39" s="2">
        <f t="shared" si="57"/>
        <v>14.494251050112172</v>
      </c>
      <c r="AP39" s="5">
        <f t="shared" ref="AP39" si="58">(AP38-AP37)/LN(AP38/AP37)</f>
        <v>8.0230999806938552</v>
      </c>
    </row>
    <row r="40" spans="1:44" ht="15.65" thickBot="1" x14ac:dyDescent="0.35">
      <c r="C40" s="13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P40" s="5"/>
    </row>
    <row r="41" spans="1:44" x14ac:dyDescent="0.3">
      <c r="D41" s="3">
        <f t="shared" ref="D41" si="59">D7</f>
        <v>0</v>
      </c>
      <c r="E41" s="3">
        <f t="shared" ref="E41" si="60">E7</f>
        <v>0.99999999999999911</v>
      </c>
      <c r="F41" s="3">
        <f t="shared" ref="F41:AM41" si="61">F7</f>
        <v>2</v>
      </c>
      <c r="G41" s="3">
        <f t="shared" si="61"/>
        <v>3</v>
      </c>
      <c r="H41" s="3">
        <f t="shared" si="61"/>
        <v>4</v>
      </c>
      <c r="I41" s="3">
        <f t="shared" si="61"/>
        <v>5</v>
      </c>
      <c r="J41" s="3">
        <f t="shared" si="61"/>
        <v>6</v>
      </c>
      <c r="K41" s="3">
        <f t="shared" si="61"/>
        <v>7</v>
      </c>
      <c r="L41" s="3">
        <f t="shared" si="61"/>
        <v>8</v>
      </c>
      <c r="M41" s="3">
        <f t="shared" si="61"/>
        <v>9</v>
      </c>
      <c r="N41" s="3">
        <f t="shared" si="61"/>
        <v>10</v>
      </c>
      <c r="O41" s="36">
        <f t="shared" si="61"/>
        <v>10.999999999999998</v>
      </c>
      <c r="P41" s="3">
        <f t="shared" si="61"/>
        <v>12</v>
      </c>
      <c r="Q41" s="3">
        <f t="shared" si="61"/>
        <v>13</v>
      </c>
      <c r="R41" s="3">
        <f t="shared" si="61"/>
        <v>13.999999999999998</v>
      </c>
      <c r="S41" s="3">
        <f t="shared" si="61"/>
        <v>15</v>
      </c>
      <c r="T41" s="3">
        <f t="shared" si="61"/>
        <v>16</v>
      </c>
      <c r="U41" s="3">
        <f t="shared" si="61"/>
        <v>17</v>
      </c>
      <c r="V41" s="3">
        <f t="shared" si="61"/>
        <v>18</v>
      </c>
      <c r="W41" s="3">
        <f t="shared" si="61"/>
        <v>19</v>
      </c>
      <c r="X41" s="3">
        <f t="shared" si="61"/>
        <v>20</v>
      </c>
      <c r="Y41" s="3">
        <f t="shared" si="61"/>
        <v>21</v>
      </c>
      <c r="Z41" s="3">
        <f t="shared" si="61"/>
        <v>22</v>
      </c>
      <c r="AA41" s="3">
        <f t="shared" si="61"/>
        <v>23</v>
      </c>
      <c r="AB41" s="3">
        <f t="shared" si="61"/>
        <v>24</v>
      </c>
      <c r="AC41" s="3">
        <f t="shared" si="61"/>
        <v>25</v>
      </c>
      <c r="AD41" s="3">
        <f t="shared" si="61"/>
        <v>26</v>
      </c>
      <c r="AE41" s="3">
        <f t="shared" si="61"/>
        <v>27</v>
      </c>
      <c r="AF41" s="3">
        <f t="shared" si="61"/>
        <v>28</v>
      </c>
      <c r="AG41" s="3">
        <f t="shared" si="61"/>
        <v>29</v>
      </c>
      <c r="AH41" s="3">
        <f t="shared" si="61"/>
        <v>30</v>
      </c>
      <c r="AI41" s="3">
        <f t="shared" si="61"/>
        <v>31</v>
      </c>
      <c r="AJ41" s="3">
        <f t="shared" si="61"/>
        <v>32</v>
      </c>
      <c r="AK41" s="3">
        <f t="shared" si="61"/>
        <v>33.25</v>
      </c>
      <c r="AL41" s="3">
        <f t="shared" si="61"/>
        <v>34</v>
      </c>
      <c r="AM41" s="3">
        <f t="shared" si="61"/>
        <v>35</v>
      </c>
      <c r="AO41" s="40"/>
      <c r="AP41" s="20"/>
      <c r="AQ41" s="41" t="s">
        <v>67</v>
      </c>
      <c r="AR41" s="42" t="s">
        <v>70</v>
      </c>
    </row>
    <row r="42" spans="1:44" ht="16.3" x14ac:dyDescent="0.35">
      <c r="C42" s="13" t="s">
        <v>39</v>
      </c>
      <c r="D42" s="2">
        <f t="shared" ref="D42" si="62">D23</f>
        <v>12.5788385245523</v>
      </c>
      <c r="E42" s="2">
        <f>E23</f>
        <v>16.497953001781287</v>
      </c>
      <c r="F42" s="2">
        <f t="shared" ref="F42:AM42" si="63">F23</f>
        <v>19.576151889712175</v>
      </c>
      <c r="G42" s="2">
        <f t="shared" si="63"/>
        <v>19.998315163063115</v>
      </c>
      <c r="H42" s="2">
        <f t="shared" si="63"/>
        <v>23.874474860207837</v>
      </c>
      <c r="I42" s="2">
        <f t="shared" si="63"/>
        <v>25.359168133917173</v>
      </c>
      <c r="J42" s="2">
        <f t="shared" si="63"/>
        <v>26.383819504475852</v>
      </c>
      <c r="K42" s="2">
        <f t="shared" si="63"/>
        <v>26.383819504475852</v>
      </c>
      <c r="L42" s="2">
        <f t="shared" si="63"/>
        <v>25.049825582082818</v>
      </c>
      <c r="M42" s="2">
        <f t="shared" si="63"/>
        <v>29.274877404268924</v>
      </c>
      <c r="N42" s="2">
        <f t="shared" si="63"/>
        <v>29.274877404268924</v>
      </c>
      <c r="O42" s="2">
        <f t="shared" si="63"/>
        <v>32.343079746501907</v>
      </c>
      <c r="P42" s="2">
        <f t="shared" si="63"/>
        <v>29.875006331624338</v>
      </c>
      <c r="Q42" s="2">
        <f t="shared" si="63"/>
        <v>25.531717742813317</v>
      </c>
      <c r="R42" s="2">
        <f t="shared" si="63"/>
        <v>34.635762462886497</v>
      </c>
      <c r="S42" s="2">
        <f t="shared" si="63"/>
        <v>32.995906003562574</v>
      </c>
      <c r="T42" s="2">
        <f t="shared" si="63"/>
        <v>31.914647178516645</v>
      </c>
      <c r="U42" s="2">
        <f t="shared" si="63"/>
        <v>31.744950677435572</v>
      </c>
      <c r="V42" s="2">
        <f t="shared" si="63"/>
        <v>37.43180263379746</v>
      </c>
      <c r="W42" s="2">
        <f t="shared" si="63"/>
        <v>33.36300692954385</v>
      </c>
      <c r="X42" s="2">
        <f t="shared" si="63"/>
        <v>33.36300692954385</v>
      </c>
      <c r="Y42" s="2">
        <f t="shared" si="63"/>
        <v>33.790258615653272</v>
      </c>
      <c r="Z42" s="2">
        <f t="shared" si="63"/>
        <v>33.190473494384428</v>
      </c>
      <c r="AA42" s="2">
        <f t="shared" si="63"/>
        <v>40.213083235865717</v>
      </c>
      <c r="AB42" s="2">
        <f t="shared" si="63"/>
        <v>38.882578158025041</v>
      </c>
      <c r="AC42" s="2">
        <f t="shared" si="63"/>
        <v>35.237073401481915</v>
      </c>
      <c r="AD42" s="2">
        <f t="shared" si="63"/>
        <v>34.810901292968822</v>
      </c>
      <c r="AE42" s="2">
        <f t="shared" si="63"/>
        <v>45.9859918984004</v>
      </c>
      <c r="AF42" s="2">
        <f t="shared" si="63"/>
        <v>38.551408754250097</v>
      </c>
      <c r="AG42" s="2">
        <f t="shared" si="63"/>
        <v>37.525746150720309</v>
      </c>
      <c r="AH42" s="2">
        <f t="shared" si="63"/>
        <v>35.830359549452922</v>
      </c>
      <c r="AI42" s="2">
        <f t="shared" si="63"/>
        <v>33.609651304869303</v>
      </c>
      <c r="AJ42" s="2">
        <f t="shared" si="63"/>
        <v>49.080308517038922</v>
      </c>
      <c r="AK42" s="2">
        <f t="shared" si="63"/>
        <v>39.460855398022908</v>
      </c>
      <c r="AL42" s="2">
        <f t="shared" si="63"/>
        <v>46.542538226860849</v>
      </c>
      <c r="AM42" s="2">
        <f t="shared" si="63"/>
        <v>33.36300692954385</v>
      </c>
      <c r="AO42" s="21" t="s">
        <v>39</v>
      </c>
      <c r="AP42" s="22">
        <f t="shared" ref="AP42" si="64">AP23</f>
        <v>34.82266368319948</v>
      </c>
      <c r="AQ42" s="47">
        <f>AVERAGE(O42:AM42)</f>
        <v>35.970924862550596</v>
      </c>
      <c r="AR42" s="44">
        <f>STDEV(P42:AM42)</f>
        <v>5.3758085583234676</v>
      </c>
    </row>
    <row r="43" spans="1:44" ht="16.3" x14ac:dyDescent="0.35">
      <c r="C43" s="13" t="s">
        <v>40</v>
      </c>
      <c r="D43" s="2">
        <f t="shared" ref="D43" si="65">D27</f>
        <v>7.3989103871292947</v>
      </c>
      <c r="E43" s="2">
        <f>E27</f>
        <v>9.8652138495057269</v>
      </c>
      <c r="F43" s="2">
        <f t="shared" ref="F43:AM43" si="66">F27</f>
        <v>12.331517311882159</v>
      </c>
      <c r="G43" s="2">
        <f t="shared" si="66"/>
        <v>12.896780398992885</v>
      </c>
      <c r="H43" s="2">
        <f t="shared" si="66"/>
        <v>16.082462636022989</v>
      </c>
      <c r="I43" s="2">
        <f t="shared" si="66"/>
        <v>15.810709059826889</v>
      </c>
      <c r="J43" s="2">
        <f t="shared" si="66"/>
        <v>16.822039512342773</v>
      </c>
      <c r="K43" s="2">
        <f t="shared" si="66"/>
        <v>17.38029748391104</v>
      </c>
      <c r="L43" s="2">
        <f t="shared" si="66"/>
        <v>26.567951650862039</v>
      </c>
      <c r="M43" s="2">
        <f t="shared" si="66"/>
        <v>17.69969757798447</v>
      </c>
      <c r="N43" s="2">
        <f t="shared" si="66"/>
        <v>18.277132131955302</v>
      </c>
      <c r="O43" s="2">
        <f t="shared" si="66"/>
        <v>20.166390529760474</v>
      </c>
      <c r="P43" s="2">
        <f t="shared" si="66"/>
        <v>19.849089235531089</v>
      </c>
      <c r="Q43" s="2">
        <f t="shared" si="66"/>
        <v>18.459388141866103</v>
      </c>
      <c r="R43" s="2">
        <f t="shared" si="66"/>
        <v>21.755400866032666</v>
      </c>
      <c r="S43" s="2">
        <f t="shared" si="66"/>
        <v>20.856356980693246</v>
      </c>
      <c r="T43" s="2">
        <f t="shared" si="66"/>
        <v>22.941911628470525</v>
      </c>
      <c r="U43" s="2">
        <f t="shared" si="66"/>
        <v>21.939259790988313</v>
      </c>
      <c r="V43" s="2">
        <f t="shared" si="66"/>
        <v>27.424074738735392</v>
      </c>
      <c r="W43" s="2">
        <f t="shared" si="66"/>
        <v>23.411078370561388</v>
      </c>
      <c r="X43" s="2">
        <f t="shared" si="66"/>
        <v>22.868968120250408</v>
      </c>
      <c r="Y43" s="2">
        <f t="shared" si="66"/>
        <v>23.411078370561388</v>
      </c>
      <c r="Z43" s="2">
        <f t="shared" si="66"/>
        <v>22.941911628470525</v>
      </c>
      <c r="AA43" s="2">
        <f t="shared" si="66"/>
        <v>25.884202853377044</v>
      </c>
      <c r="AB43" s="2">
        <f t="shared" si="66"/>
        <v>28.426749983535419</v>
      </c>
      <c r="AC43" s="2">
        <f t="shared" si="66"/>
        <v>24.946575338030957</v>
      </c>
      <c r="AD43" s="2">
        <f t="shared" si="66"/>
        <v>24.414728582671302</v>
      </c>
      <c r="AE43" s="2">
        <f t="shared" si="66"/>
        <v>25.959747443192043</v>
      </c>
      <c r="AF43" s="2">
        <f t="shared" si="66"/>
        <v>26.950544819160143</v>
      </c>
      <c r="AG43" s="2">
        <f t="shared" si="66"/>
        <v>26.471673891505134</v>
      </c>
      <c r="AH43" s="2">
        <f t="shared" si="66"/>
        <v>27.496969429789324</v>
      </c>
      <c r="AI43" s="2">
        <f t="shared" si="66"/>
        <v>22.941911628470525</v>
      </c>
      <c r="AJ43" s="2">
        <f t="shared" si="66"/>
        <v>31.28453547103987</v>
      </c>
      <c r="AK43" s="2">
        <f t="shared" si="66"/>
        <v>28.896254842659062</v>
      </c>
      <c r="AL43" s="2">
        <f t="shared" si="66"/>
        <v>35.384676848280016</v>
      </c>
      <c r="AM43" s="2">
        <f t="shared" si="66"/>
        <v>24.469357095379387</v>
      </c>
      <c r="AO43" s="21" t="s">
        <v>40</v>
      </c>
      <c r="AP43" s="22">
        <f t="shared" ref="AP43" si="67">AP27</f>
        <v>24.241303983049125</v>
      </c>
      <c r="AQ43" s="47">
        <f t="shared" ref="AQ43:AQ46" si="68">AVERAGE(O43:AM43)</f>
        <v>24.782113465160467</v>
      </c>
      <c r="AR43" s="44">
        <f t="shared" ref="AR43:AR46" si="69">STDEV(P43:AM43)</f>
        <v>3.7493803801869579</v>
      </c>
    </row>
    <row r="44" spans="1:44" ht="16.3" x14ac:dyDescent="0.35">
      <c r="C44" s="13" t="s">
        <v>41</v>
      </c>
      <c r="D44" s="2">
        <f t="shared" ref="D44" si="70">D31</f>
        <v>3.6409569065073493</v>
      </c>
      <c r="E44" s="2">
        <f>E31</f>
        <v>6.3829294357033293</v>
      </c>
      <c r="F44" s="2">
        <f t="shared" ref="F44:AM44" si="71">F31</f>
        <v>8.4110197561713864</v>
      </c>
      <c r="G44" s="2">
        <f t="shared" si="71"/>
        <v>8.8498487889922348</v>
      </c>
      <c r="H44" s="2">
        <f t="shared" si="71"/>
        <v>10.428178490346623</v>
      </c>
      <c r="I44" s="2">
        <f t="shared" si="71"/>
        <v>11.434484060125204</v>
      </c>
      <c r="J44" s="2">
        <f t="shared" si="71"/>
        <v>12.439767845726537</v>
      </c>
      <c r="K44" s="2">
        <f t="shared" si="71"/>
        <v>16.454444843241234</v>
      </c>
      <c r="L44" s="2">
        <f t="shared" si="71"/>
        <v>19.234447300431913</v>
      </c>
      <c r="M44" s="2">
        <f t="shared" si="71"/>
        <v>11.888053647953846</v>
      </c>
      <c r="N44" s="2">
        <f t="shared" si="71"/>
        <v>12.896780398992885</v>
      </c>
      <c r="O44" s="2">
        <f t="shared" si="71"/>
        <v>14.977751378837242</v>
      </c>
      <c r="P44" s="2">
        <f t="shared" si="71"/>
        <v>14.355164808143819</v>
      </c>
      <c r="Q44" s="2">
        <f t="shared" si="71"/>
        <v>15.451491464933714</v>
      </c>
      <c r="R44" s="2">
        <f t="shared" si="71"/>
        <v>14.213876625215851</v>
      </c>
      <c r="S44" s="2">
        <f t="shared" si="71"/>
        <v>15.364646051784067</v>
      </c>
      <c r="T44" s="2">
        <f t="shared" si="71"/>
        <v>16.681503464771925</v>
      </c>
      <c r="U44" s="2">
        <f t="shared" si="71"/>
        <v>15.66092151176974</v>
      </c>
      <c r="V44" s="2">
        <f t="shared" si="71"/>
        <v>16.370350019059369</v>
      </c>
      <c r="W44" s="2">
        <f t="shared" si="71"/>
        <v>16.681503464771925</v>
      </c>
      <c r="X44" s="2">
        <f t="shared" si="71"/>
        <v>15.66092151176974</v>
      </c>
      <c r="Y44" s="2">
        <f t="shared" si="71"/>
        <v>16.082462636022989</v>
      </c>
      <c r="Z44" s="2">
        <f t="shared" si="71"/>
        <v>16.681503464771925</v>
      </c>
      <c r="AA44" s="2">
        <f t="shared" si="71"/>
        <v>16.907793158797435</v>
      </c>
      <c r="AB44" s="2">
        <f t="shared" si="71"/>
        <v>18.755035531556526</v>
      </c>
      <c r="AC44" s="2">
        <f t="shared" si="71"/>
        <v>17.527105628220557</v>
      </c>
      <c r="AD44" s="2">
        <f t="shared" si="71"/>
        <v>17.107238376999771</v>
      </c>
      <c r="AE44" s="2">
        <f t="shared" si="71"/>
        <v>13.775696905744091</v>
      </c>
      <c r="AF44" s="2">
        <f t="shared" si="71"/>
        <v>17.711915488248529</v>
      </c>
      <c r="AG44" s="2">
        <f t="shared" si="71"/>
        <v>18.350687115616374</v>
      </c>
      <c r="AH44" s="2">
        <f t="shared" si="71"/>
        <v>19.15479446065854</v>
      </c>
      <c r="AI44" s="2">
        <f t="shared" si="71"/>
        <v>16.681503464771925</v>
      </c>
      <c r="AJ44" s="2">
        <f t="shared" si="71"/>
        <v>17.115499274144256</v>
      </c>
      <c r="AK44" s="2">
        <f t="shared" si="71"/>
        <v>19.384878755733688</v>
      </c>
      <c r="AL44" s="2">
        <f t="shared" si="71"/>
        <v>25.531717742813317</v>
      </c>
      <c r="AM44" s="2">
        <f t="shared" si="71"/>
        <v>19.288768348025339</v>
      </c>
      <c r="AO44" s="21" t="s">
        <v>41</v>
      </c>
      <c r="AP44" s="22">
        <f t="shared" ref="AP44" si="72">AP31</f>
        <v>16.90709872733288</v>
      </c>
      <c r="AQ44" s="47">
        <f t="shared" si="68"/>
        <v>17.018989226127307</v>
      </c>
      <c r="AR44" s="44">
        <f t="shared" si="69"/>
        <v>2.3708241345191374</v>
      </c>
    </row>
    <row r="45" spans="1:44" ht="16.3" x14ac:dyDescent="0.35">
      <c r="C45" s="13" t="s">
        <v>42</v>
      </c>
      <c r="D45" s="2">
        <f t="shared" ref="D45" si="73">D35</f>
        <v>1.4426950408889634</v>
      </c>
      <c r="E45" s="2">
        <f>E35</f>
        <v>3.9152303779424349</v>
      </c>
      <c r="F45" s="2">
        <f t="shared" ref="F45:AM45" si="74">F35</f>
        <v>5.9440268239769232</v>
      </c>
      <c r="G45" s="2">
        <f t="shared" si="74"/>
        <v>6.4871591946308804</v>
      </c>
      <c r="H45" s="2">
        <f t="shared" si="74"/>
        <v>7.9581582867359462</v>
      </c>
      <c r="I45" s="2">
        <f t="shared" si="74"/>
        <v>7.2134752044448174</v>
      </c>
      <c r="J45" s="2">
        <f t="shared" si="74"/>
        <v>9.4205208067835216</v>
      </c>
      <c r="K45" s="2">
        <f t="shared" si="74"/>
        <v>12.331517311882159</v>
      </c>
      <c r="L45" s="2">
        <f t="shared" si="74"/>
        <v>8.4110197561713864</v>
      </c>
      <c r="M45" s="2">
        <f t="shared" si="74"/>
        <v>8.4110197561713864</v>
      </c>
      <c r="N45" s="2">
        <f t="shared" si="74"/>
        <v>9.4205208067835216</v>
      </c>
      <c r="O45" s="2">
        <f t="shared" si="74"/>
        <v>14.494251050112172</v>
      </c>
      <c r="P45" s="2">
        <f t="shared" si="74"/>
        <v>10.428178490346623</v>
      </c>
      <c r="Q45" s="2">
        <f t="shared" si="74"/>
        <v>13.493824900858231</v>
      </c>
      <c r="R45" s="2">
        <f t="shared" si="74"/>
        <v>10.492058687257062</v>
      </c>
      <c r="S45" s="2">
        <f t="shared" si="74"/>
        <v>11.434484060125204</v>
      </c>
      <c r="T45" s="2">
        <f t="shared" si="74"/>
        <v>11.434484060125204</v>
      </c>
      <c r="U45" s="2">
        <f t="shared" si="74"/>
        <v>10.428178490346623</v>
      </c>
      <c r="V45" s="2">
        <f t="shared" si="74"/>
        <v>8.4110197561713864</v>
      </c>
      <c r="W45" s="2">
        <f t="shared" si="74"/>
        <v>11.434484060125204</v>
      </c>
      <c r="X45" s="2">
        <f t="shared" si="74"/>
        <v>10.969629895494156</v>
      </c>
      <c r="Y45" s="2">
        <f t="shared" si="74"/>
        <v>10.969629895494156</v>
      </c>
      <c r="Z45" s="2">
        <f t="shared" si="74"/>
        <v>11.434484060125204</v>
      </c>
      <c r="AA45" s="2">
        <f t="shared" si="74"/>
        <v>8.6561702453337812</v>
      </c>
      <c r="AB45" s="2">
        <f t="shared" si="74"/>
        <v>10.877700433016333</v>
      </c>
      <c r="AC45" s="2">
        <f t="shared" si="74"/>
        <v>11.434484060125204</v>
      </c>
      <c r="AD45" s="2">
        <f t="shared" si="74"/>
        <v>11.434484060125204</v>
      </c>
      <c r="AE45" s="2">
        <f t="shared" si="74"/>
        <v>6.1657586559410795</v>
      </c>
      <c r="AF45" s="2">
        <f t="shared" si="74"/>
        <v>10.428178490346623</v>
      </c>
      <c r="AG45" s="2">
        <f t="shared" si="74"/>
        <v>11.434484060125204</v>
      </c>
      <c r="AH45" s="2">
        <f t="shared" si="74"/>
        <v>11.972170593928494</v>
      </c>
      <c r="AI45" s="2">
        <f t="shared" si="74"/>
        <v>11.972170593928494</v>
      </c>
      <c r="AJ45" s="2">
        <f t="shared" si="74"/>
        <v>8.4110197561713864</v>
      </c>
      <c r="AK45" s="2">
        <f t="shared" si="74"/>
        <v>12.974318389261761</v>
      </c>
      <c r="AL45" s="2">
        <f t="shared" si="74"/>
        <v>15.054270626650217</v>
      </c>
      <c r="AM45" s="2">
        <f t="shared" si="74"/>
        <v>14.977751378837242</v>
      </c>
      <c r="AO45" s="21" t="s">
        <v>42</v>
      </c>
      <c r="AP45" s="22">
        <f t="shared" ref="AP45" si="75">AP35</f>
        <v>11.071818775856192</v>
      </c>
      <c r="AQ45" s="47">
        <f t="shared" si="68"/>
        <v>11.248706750014891</v>
      </c>
      <c r="AR45" s="44">
        <f t="shared" si="69"/>
        <v>1.9649554351725387</v>
      </c>
    </row>
    <row r="46" spans="1:44" ht="16.899999999999999" thickBot="1" x14ac:dyDescent="0.4">
      <c r="C46" s="13" t="s">
        <v>43</v>
      </c>
      <c r="D46" s="2"/>
      <c r="E46" s="2">
        <f>E39</f>
        <v>1.8204784532536746</v>
      </c>
      <c r="F46" s="2">
        <f t="shared" ref="F46:AM46" si="76">F39</f>
        <v>3.9152303779424349</v>
      </c>
      <c r="G46" s="2">
        <f t="shared" si="76"/>
        <v>4.9326069247528634</v>
      </c>
      <c r="H46" s="2">
        <f t="shared" si="76"/>
        <v>8.4110197561713864</v>
      </c>
      <c r="I46" s="2">
        <f t="shared" si="76"/>
        <v>5.4848149477470782</v>
      </c>
      <c r="J46" s="2">
        <f t="shared" si="76"/>
        <v>6.9521189935644161</v>
      </c>
      <c r="K46" s="2"/>
      <c r="L46" s="2">
        <f t="shared" si="76"/>
        <v>3.908650337129266</v>
      </c>
      <c r="M46" s="2">
        <f t="shared" si="76"/>
        <v>3.9911780007396405</v>
      </c>
      <c r="N46" s="2">
        <f t="shared" si="76"/>
        <v>5.0977272391163311</v>
      </c>
      <c r="O46" s="2"/>
      <c r="P46" s="2">
        <f t="shared" si="76"/>
        <v>7.3989103871292947</v>
      </c>
      <c r="Q46" s="2">
        <f t="shared" si="76"/>
        <v>12.493330486502508</v>
      </c>
      <c r="R46" s="2">
        <f t="shared" si="76"/>
        <v>8.9628402354490984</v>
      </c>
      <c r="S46" s="2"/>
      <c r="T46" s="2">
        <f t="shared" si="76"/>
        <v>9.4912215810298992</v>
      </c>
      <c r="U46" s="2">
        <f t="shared" si="76"/>
        <v>7.9581582867359462</v>
      </c>
      <c r="V46" s="2">
        <f t="shared" si="76"/>
        <v>3.9911780007396405</v>
      </c>
      <c r="W46" s="2">
        <f t="shared" si="76"/>
        <v>7.2134752044448174</v>
      </c>
      <c r="X46" s="2">
        <f t="shared" si="76"/>
        <v>8.9628402354490984</v>
      </c>
      <c r="Y46" s="2">
        <f t="shared" si="76"/>
        <v>8.9628402354490984</v>
      </c>
      <c r="Z46" s="2">
        <f t="shared" si="76"/>
        <v>8.4110197561713864</v>
      </c>
      <c r="AA46" s="2"/>
      <c r="AB46" s="2">
        <f t="shared" si="76"/>
        <v>7.9581582867359462</v>
      </c>
      <c r="AC46" s="2">
        <f t="shared" si="76"/>
        <v>8.9628402354490984</v>
      </c>
      <c r="AD46" s="2"/>
      <c r="AE46" s="2"/>
      <c r="AF46" s="2">
        <f t="shared" si="76"/>
        <v>6.8051901120725464</v>
      </c>
      <c r="AG46" s="2">
        <f t="shared" si="76"/>
        <v>9.4912215810298992</v>
      </c>
      <c r="AH46" s="2">
        <f t="shared" si="76"/>
        <v>10.492058687257062</v>
      </c>
      <c r="AI46" s="2">
        <f t="shared" si="76"/>
        <v>8.8498487889922348</v>
      </c>
      <c r="AJ46" s="2">
        <f t="shared" si="76"/>
        <v>3.9911780007396405</v>
      </c>
      <c r="AK46" s="2">
        <f t="shared" si="76"/>
        <v>11.492749966698991</v>
      </c>
      <c r="AL46" s="2">
        <f t="shared" si="76"/>
        <v>8.2489765008906435</v>
      </c>
      <c r="AM46" s="2">
        <f t="shared" si="76"/>
        <v>14.494251050112172</v>
      </c>
      <c r="AO46" s="23" t="s">
        <v>43</v>
      </c>
      <c r="AP46" s="24">
        <f t="shared" ref="AP46" si="77">AP39</f>
        <v>8.0230999806938552</v>
      </c>
      <c r="AQ46" s="48">
        <f t="shared" si="68"/>
        <v>8.7316143809539515</v>
      </c>
      <c r="AR46" s="46">
        <f t="shared" si="69"/>
        <v>2.4465979653504157</v>
      </c>
    </row>
    <row r="55" spans="18:18" x14ac:dyDescent="0.3">
      <c r="R55" s="6">
        <v>11</v>
      </c>
    </row>
    <row r="56" spans="18:18" x14ac:dyDescent="0.3">
      <c r="R56" s="6">
        <v>35</v>
      </c>
    </row>
  </sheetData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604A-C9CA-42D4-A18D-39930A746998}">
  <dimension ref="A1"/>
  <sheetViews>
    <sheetView topLeftCell="A10" workbookViewId="0">
      <selection activeCell="U21" sqref="U21"/>
    </sheetView>
  </sheetViews>
  <sheetFormatPr defaultRowHeight="15.05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8B35C-3F1F-4A28-A8DC-B858AE7A1CEF}">
  <dimension ref="C2:I9"/>
  <sheetViews>
    <sheetView workbookViewId="0">
      <selection activeCell="C3" sqref="C3:I9"/>
    </sheetView>
  </sheetViews>
  <sheetFormatPr defaultRowHeight="15.05" x14ac:dyDescent="0.3"/>
  <cols>
    <col min="2" max="2" width="7.44140625" customWidth="1"/>
    <col min="3" max="3" width="11.6640625" customWidth="1"/>
    <col min="4" max="4" width="12.77734375" customWidth="1"/>
    <col min="5" max="5" width="12.77734375" style="6" customWidth="1"/>
    <col min="6" max="6" width="12.77734375" customWidth="1"/>
    <col min="7" max="7" width="12.77734375" style="6" customWidth="1"/>
    <col min="8" max="9" width="12.77734375" customWidth="1"/>
  </cols>
  <sheetData>
    <row r="2" spans="3:9" ht="15.65" thickBot="1" x14ac:dyDescent="0.35"/>
    <row r="3" spans="3:9" ht="30.05" customHeight="1" thickBot="1" x14ac:dyDescent="0.35">
      <c r="C3" s="40"/>
      <c r="D3" s="53" t="s">
        <v>64</v>
      </c>
      <c r="E3" s="54"/>
      <c r="F3" s="55" t="s">
        <v>65</v>
      </c>
      <c r="G3" s="55"/>
      <c r="H3" s="53" t="s">
        <v>66</v>
      </c>
      <c r="I3" s="54"/>
    </row>
    <row r="4" spans="3:9" s="6" customFormat="1" x14ac:dyDescent="0.3">
      <c r="C4" s="49"/>
      <c r="D4" s="52" t="s">
        <v>67</v>
      </c>
      <c r="E4" s="50" t="s">
        <v>68</v>
      </c>
      <c r="F4" s="35" t="s">
        <v>67</v>
      </c>
      <c r="G4" s="35" t="s">
        <v>68</v>
      </c>
      <c r="H4" s="52" t="s">
        <v>67</v>
      </c>
      <c r="I4" s="50" t="s">
        <v>68</v>
      </c>
    </row>
    <row r="5" spans="3:9" ht="16.3" x14ac:dyDescent="0.35">
      <c r="C5" s="21" t="s">
        <v>39</v>
      </c>
      <c r="D5" s="47">
        <f>'HE-1 MHTLS 13'!BV42</f>
        <v>43.670768553880528</v>
      </c>
      <c r="E5" s="44">
        <f>'HE-1 MHTLS 13'!BW42</f>
        <v>4.7603971591607035</v>
      </c>
      <c r="F5" s="34">
        <f>' HE-1 MHTLS 15'!BX42</f>
        <v>46.595275634891202</v>
      </c>
      <c r="G5" s="34">
        <f>' HE-1 MHTLS 15'!BY42</f>
        <v>9.196433054967196</v>
      </c>
      <c r="H5" s="47">
        <f>'HE-1 MHTLS-16'!AQ42</f>
        <v>35.970924862550596</v>
      </c>
      <c r="I5" s="44">
        <f>'HE-1 MHTLS-16'!AR42</f>
        <v>5.3758085583234676</v>
      </c>
    </row>
    <row r="6" spans="3:9" ht="16.3" x14ac:dyDescent="0.35">
      <c r="C6" s="21" t="s">
        <v>40</v>
      </c>
      <c r="D6" s="47">
        <f>'HE-1 MHTLS 13'!BV43</f>
        <v>31.073524207042851</v>
      </c>
      <c r="E6" s="44">
        <f>'HE-1 MHTLS 13'!BW43</f>
        <v>3.2154357502439144</v>
      </c>
      <c r="F6" s="34">
        <f>' HE-1 MHTLS 15'!BX43</f>
        <v>36.552551466362068</v>
      </c>
      <c r="G6" s="34">
        <f>' HE-1 MHTLS 15'!BY43</f>
        <v>5.8835057320383788</v>
      </c>
      <c r="H6" s="47">
        <f>'HE-1 MHTLS-16'!AQ43</f>
        <v>24.782113465160467</v>
      </c>
      <c r="I6" s="44">
        <f>'HE-1 MHTLS-16'!AR43</f>
        <v>3.7493803801869579</v>
      </c>
    </row>
    <row r="7" spans="3:9" ht="16.3" x14ac:dyDescent="0.35">
      <c r="C7" s="21" t="s">
        <v>41</v>
      </c>
      <c r="D7" s="47">
        <f>'HE-1 MHTLS 13'!BV44</f>
        <v>19.037538930658354</v>
      </c>
      <c r="E7" s="44">
        <f>'HE-1 MHTLS 13'!BW44</f>
        <v>2.9875757222876986</v>
      </c>
      <c r="F7" s="34">
        <f>' HE-1 MHTLS 15'!BX44</f>
        <v>22.972651227485027</v>
      </c>
      <c r="G7" s="34">
        <f>' HE-1 MHTLS 15'!BY44</f>
        <v>3.9172022797301596</v>
      </c>
      <c r="H7" s="47">
        <f>'HE-1 MHTLS-16'!AQ44</f>
        <v>17.018989226127307</v>
      </c>
      <c r="I7" s="44">
        <f>'HE-1 MHTLS-16'!AR44</f>
        <v>2.3708241345191374</v>
      </c>
    </row>
    <row r="8" spans="3:9" ht="16.3" x14ac:dyDescent="0.35">
      <c r="C8" s="21" t="s">
        <v>42</v>
      </c>
      <c r="D8" s="47">
        <f>'HE-1 MHTLS 13'!BV45</f>
        <v>12.398489561393845</v>
      </c>
      <c r="E8" s="44">
        <f>'HE-1 MHTLS 13'!BW45</f>
        <v>5.1804742794479255</v>
      </c>
      <c r="F8" s="34">
        <f>' HE-1 MHTLS 15'!BX45</f>
        <v>15.570285294797216</v>
      </c>
      <c r="G8" s="34">
        <f>' HE-1 MHTLS 15'!BY45</f>
        <v>3.2917660536794231</v>
      </c>
      <c r="H8" s="47">
        <f>'HE-1 MHTLS-16'!AQ45</f>
        <v>11.248706750014891</v>
      </c>
      <c r="I8" s="44">
        <f>'HE-1 MHTLS-16'!AR45</f>
        <v>1.9649554351725387</v>
      </c>
    </row>
    <row r="9" spans="3:9" ht="16.899999999999999" thickBot="1" x14ac:dyDescent="0.4">
      <c r="C9" s="23" t="s">
        <v>43</v>
      </c>
      <c r="D9" s="48">
        <f>'HE-1 MHTLS 13'!BV46</f>
        <v>11.010994581588958</v>
      </c>
      <c r="E9" s="46">
        <f>'HE-1 MHTLS 13'!BW46</f>
        <v>6.7969474294057051</v>
      </c>
      <c r="F9" s="51">
        <f>' HE-1 MHTLS 15'!BX46</f>
        <v>8.1081888395925166</v>
      </c>
      <c r="G9" s="51">
        <f>' HE-1 MHTLS 15'!BY46</f>
        <v>4.0893654584304544</v>
      </c>
      <c r="H9" s="48">
        <f>'HE-1 MHTLS-16'!AQ46</f>
        <v>8.7316143809539515</v>
      </c>
      <c r="I9" s="46">
        <f>'HE-1 MHTLS-16'!AR46</f>
        <v>2.4465979653504157</v>
      </c>
    </row>
  </sheetData>
  <mergeCells count="3">
    <mergeCell ref="D3:E3"/>
    <mergeCell ref="F3:G3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HE-1 MHTLS 13</vt:lpstr>
      <vt:lpstr> HE-1 MHTLS 15</vt:lpstr>
      <vt:lpstr>HE-1 MHTLS-16</vt:lpstr>
      <vt:lpstr>Diagram</vt:lpstr>
      <vt:lpstr>Ave LMTD</vt:lpstr>
    </vt:vector>
  </TitlesOfParts>
  <Company>PNNL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 Schmidt</dc:creator>
  <cp:lastModifiedBy>test</cp:lastModifiedBy>
  <cp:lastPrinted>2023-03-08T21:59:15Z</cp:lastPrinted>
  <dcterms:created xsi:type="dcterms:W3CDTF">2017-09-22T00:42:12Z</dcterms:created>
  <dcterms:modified xsi:type="dcterms:W3CDTF">2023-03-09T00:15:03Z</dcterms:modified>
</cp:coreProperties>
</file>